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kasole.BOT\OneDrive\MOBILE PAYMENTS\MPC ACTIVE\WEB DATA\For Uploading\"/>
    </mc:Choice>
  </mc:AlternateContent>
  <bookViews>
    <workbookView xWindow="0" yWindow="0" windowWidth="20494" windowHeight="7903"/>
  </bookViews>
  <sheets>
    <sheet name="CARD TRANSACTIO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7" i="1" l="1"/>
  <c r="O137" i="1" s="1"/>
  <c r="L123" i="1"/>
  <c r="O123" i="1" s="1"/>
  <c r="M123" i="1"/>
  <c r="N123" i="1"/>
  <c r="L137" i="1"/>
  <c r="M137" i="1"/>
  <c r="O139" i="1" l="1"/>
  <c r="N58" i="1"/>
  <c r="M58" i="1"/>
  <c r="L58" i="1"/>
  <c r="N57" i="1"/>
  <c r="M57" i="1"/>
  <c r="L57" i="1"/>
  <c r="N56" i="1"/>
  <c r="M56" i="1"/>
  <c r="L56" i="1"/>
  <c r="N55" i="1"/>
  <c r="M55" i="1"/>
  <c r="L55" i="1"/>
  <c r="N52" i="1"/>
  <c r="M52" i="1"/>
  <c r="L52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</calcChain>
</file>

<file path=xl/sharedStrings.xml><?xml version="1.0" encoding="utf-8"?>
<sst xmlns="http://schemas.openxmlformats.org/spreadsheetml/2006/main" count="129" uniqueCount="29">
  <si>
    <t>Year</t>
  </si>
  <si>
    <t>Month</t>
  </si>
  <si>
    <t>Volume</t>
  </si>
  <si>
    <t>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</si>
  <si>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</si>
  <si>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</si>
  <si>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</si>
  <si>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</si>
  <si>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</si>
  <si>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</si>
  <si>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</si>
  <si>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</si>
  <si>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</si>
  <si>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</si>
  <si>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</si>
  <si>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</si>
  <si>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Value (TZS Millions)</t>
  </si>
  <si>
    <t>AUTOMATED TELEER MACHINE</t>
  </si>
  <si>
    <t>POINT OF SALE</t>
  </si>
  <si>
    <t>TOTAL CARDS</t>
  </si>
  <si>
    <t>VISA CARDS TRANSCTIONS (Mil. TZS)</t>
  </si>
  <si>
    <t>UMOJA  CARDS TRANSACTIONS (Mil. TZS)</t>
  </si>
  <si>
    <t>MASTERCARDS TRANSACTIONS (MIl. TZS)</t>
  </si>
  <si>
    <t>Total number</t>
  </si>
  <si>
    <t>Total Number</t>
  </si>
  <si>
    <t>Debit</t>
  </si>
  <si>
    <t>Prepaid</t>
  </si>
  <si>
    <t>Credit</t>
  </si>
  <si>
    <t>658,637,.85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</si>
</sst>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</font>
    <font>
      <b/>
      <sz val="10"/>
      <color theme="1"/>
      <name val="Helvetica"/>
    </font>
    <font>
      <sz val="10"/>
      <color rgb="FF000000"/>
      <name val="Helvetica"/>
    </font>
    <font>
      <b/>
      <i/>
      <sz val="10"/>
      <color rgb="FF000000"/>
      <name val="Helvetica"/>
    </font>
    <font>
      <sz val="10"/>
      <color theme="1"/>
      <name val="Helvetica"/>
    </font>
    <font>
      <sz val="10"/>
      <color rgb="FFFF0000"/>
      <name val="Helvetica"/>
    </font>
    <font>
      <sz val="10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2" fillId="0" borderId="0" xfId="1" applyFont="1" applyFill="1" applyBorder="1" applyAlignment="1">
      <alignment horizontal="left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4" fillId="0" borderId="1" xfId="0" applyFont="1" applyFill="1" applyBorder="1" applyAlignment="1">
      <alignment horizontal="center" vertical="center" wrapText="1"/>
    </xf>
    <xf numFmtId="165" fontId="6" fillId="0" borderId="1" xfId="1" applyNumberFormat="1" applyFont="1" applyBorder="1"/>
    <xf numFmtId="165" fontId="7" fillId="0" borderId="1" xfId="1" applyNumberFormat="1" applyFont="1" applyBorder="1"/>
    <xf numFmtId="0" fontId="6" fillId="0" borderId="0" xfId="0" applyFont="1" applyBorder="1"/>
    <xf numFmtId="165" fontId="6" fillId="0" borderId="0" xfId="0" applyNumberFormat="1" applyFont="1"/>
    <xf numFmtId="164" fontId="6" fillId="0" borderId="0" xfId="0" applyNumberFormat="1" applyFont="1"/>
    <xf numFmtId="3" fontId="8" fillId="0" borderId="7" xfId="1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4" fontId="8" fillId="0" borderId="1" xfId="1" applyNumberFormat="1" applyFont="1" applyFill="1" applyBorder="1" applyAlignment="1">
      <alignment horizontal="right"/>
    </xf>
    <xf numFmtId="165" fontId="8" fillId="0" borderId="7" xfId="1" applyNumberFormat="1" applyFont="1" applyFill="1" applyBorder="1" applyAlignment="1">
      <alignment horizontal="right"/>
    </xf>
    <xf numFmtId="165" fontId="8" fillId="0" borderId="1" xfId="1" applyNumberFormat="1" applyFont="1" applyFill="1" applyBorder="1" applyAlignment="1">
      <alignment horizontal="right"/>
    </xf>
    <xf numFmtId="43" fontId="8" fillId="0" borderId="1" xfId="1" applyFont="1" applyFill="1" applyBorder="1" applyAlignment="1">
      <alignment horizontal="left"/>
    </xf>
    <xf numFmtId="4" fontId="8" fillId="0" borderId="1" xfId="1" applyNumberFormat="1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43" fontId="6" fillId="0" borderId="1" xfId="1" applyFont="1" applyFill="1" applyBorder="1"/>
    <xf numFmtId="4" fontId="6" fillId="0" borderId="1" xfId="0" applyNumberFormat="1" applyFont="1" applyFill="1" applyBorder="1"/>
    <xf numFmtId="165" fontId="8" fillId="0" borderId="1" xfId="1" applyNumberFormat="1" applyFont="1" applyFill="1" applyBorder="1" applyAlignment="1">
      <alignment horizontal="left"/>
    </xf>
    <xf numFmtId="43" fontId="8" fillId="0" borderId="1" xfId="1" applyNumberFormat="1" applyFont="1" applyFill="1" applyBorder="1" applyAlignment="1">
      <alignment horizontal="left"/>
    </xf>
    <xf numFmtId="165" fontId="7" fillId="0" borderId="1" xfId="1" applyNumberFormat="1" applyFont="1" applyFill="1" applyBorder="1" applyAlignment="1">
      <alignment horizontal="left"/>
    </xf>
    <xf numFmtId="165" fontId="8" fillId="0" borderId="7" xfId="1" applyNumberFormat="1" applyFont="1" applyFill="1" applyBorder="1" applyAlignment="1">
      <alignment horizontal="left"/>
    </xf>
    <xf numFmtId="43" fontId="6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1"/>
  <sheetViews>
    <sheetView tabSelected="1" workbookViewId="0">
      <pane xSplit="2" ySplit="2" topLeftCell="C126" activePane="bottomRight" state="frozen"/>
      <selection pane="topRight" activeCell="C1" sqref="C1"/>
      <selection pane="bottomLeft" activeCell="A3" sqref="A3"/>
      <selection pane="bottomRight" activeCell="C140" sqref="C140"/>
    </sheetView>
  </sheetViews>
  <sheetFormatPr defaultRowHeight="12.45" x14ac:dyDescent="0.3"/>
  <cols>
    <col min="1" max="1" width="16.84375" style="4" customWidth="1"/>
    <col min="2" max="2" width="15.15234375" style="4" customWidth="1"/>
    <col min="3" max="3" width="12.3828125" style="4" bestFit="1" customWidth="1"/>
    <col min="4" max="4" width="10.3828125" style="4" bestFit="1" customWidth="1"/>
    <col min="5" max="5" width="19.3828125" style="4" bestFit="1" customWidth="1"/>
    <col min="6" max="6" width="13.84375" style="14" bestFit="1" customWidth="1"/>
    <col min="7" max="7" width="13.15234375" style="14" bestFit="1" customWidth="1"/>
    <col min="8" max="8" width="23.15234375" style="4" bestFit="1" customWidth="1"/>
    <col min="9" max="9" width="12" style="4" bestFit="1" customWidth="1"/>
    <col min="10" max="10" width="9.84375" style="4" bestFit="1" customWidth="1"/>
    <col min="11" max="11" width="8.69140625" style="4" bestFit="1" customWidth="1"/>
    <col min="12" max="12" width="29.15234375" style="4" bestFit="1" customWidth="1"/>
    <col min="13" max="13" width="30.84375" style="4" bestFit="1" customWidth="1"/>
    <col min="14" max="14" width="31" style="4" bestFit="1" customWidth="1"/>
    <col min="15" max="16" width="11" style="4" bestFit="1" customWidth="1"/>
    <col min="17" max="256" width="9.15234375" style="4"/>
    <col min="257" max="257" width="16.84375" style="4" customWidth="1"/>
    <col min="258" max="259" width="15.15234375" style="4" customWidth="1"/>
    <col min="260" max="260" width="20" style="4" customWidth="1"/>
    <col min="261" max="262" width="22.53515625" style="4" customWidth="1"/>
    <col min="263" max="263" width="13.15234375" style="4" bestFit="1" customWidth="1"/>
    <col min="264" max="265" width="19.84375" style="4" customWidth="1"/>
    <col min="266" max="266" width="17.69140625" style="4" customWidth="1"/>
    <col min="267" max="267" width="22.84375" style="4" customWidth="1"/>
    <col min="268" max="268" width="28.69140625" style="4" customWidth="1"/>
    <col min="269" max="269" width="32.3828125" style="4" customWidth="1"/>
    <col min="270" max="270" width="35.69140625" style="4" customWidth="1"/>
    <col min="271" max="512" width="9.15234375" style="4"/>
    <col min="513" max="513" width="16.84375" style="4" customWidth="1"/>
    <col min="514" max="515" width="15.15234375" style="4" customWidth="1"/>
    <col min="516" max="516" width="20" style="4" customWidth="1"/>
    <col min="517" max="518" width="22.53515625" style="4" customWidth="1"/>
    <col min="519" max="519" width="13.15234375" style="4" bestFit="1" customWidth="1"/>
    <col min="520" max="521" width="19.84375" style="4" customWidth="1"/>
    <col min="522" max="522" width="17.69140625" style="4" customWidth="1"/>
    <col min="523" max="523" width="22.84375" style="4" customWidth="1"/>
    <col min="524" max="524" width="28.69140625" style="4" customWidth="1"/>
    <col min="525" max="525" width="32.3828125" style="4" customWidth="1"/>
    <col min="526" max="526" width="35.69140625" style="4" customWidth="1"/>
    <col min="527" max="768" width="9.15234375" style="4"/>
    <col min="769" max="769" width="16.84375" style="4" customWidth="1"/>
    <col min="770" max="771" width="15.15234375" style="4" customWidth="1"/>
    <col min="772" max="772" width="20" style="4" customWidth="1"/>
    <col min="773" max="774" width="22.53515625" style="4" customWidth="1"/>
    <col min="775" max="775" width="13.15234375" style="4" bestFit="1" customWidth="1"/>
    <col min="776" max="777" width="19.84375" style="4" customWidth="1"/>
    <col min="778" max="778" width="17.69140625" style="4" customWidth="1"/>
    <col min="779" max="779" width="22.84375" style="4" customWidth="1"/>
    <col min="780" max="780" width="28.69140625" style="4" customWidth="1"/>
    <col min="781" max="781" width="32.3828125" style="4" customWidth="1"/>
    <col min="782" max="782" width="35.69140625" style="4" customWidth="1"/>
    <col min="783" max="1024" width="9.15234375" style="4"/>
    <col min="1025" max="1025" width="16.84375" style="4" customWidth="1"/>
    <col min="1026" max="1027" width="15.15234375" style="4" customWidth="1"/>
    <col min="1028" max="1028" width="20" style="4" customWidth="1"/>
    <col min="1029" max="1030" width="22.53515625" style="4" customWidth="1"/>
    <col min="1031" max="1031" width="13.15234375" style="4" bestFit="1" customWidth="1"/>
    <col min="1032" max="1033" width="19.84375" style="4" customWidth="1"/>
    <col min="1034" max="1034" width="17.69140625" style="4" customWidth="1"/>
    <col min="1035" max="1035" width="22.84375" style="4" customWidth="1"/>
    <col min="1036" max="1036" width="28.69140625" style="4" customWidth="1"/>
    <col min="1037" max="1037" width="32.3828125" style="4" customWidth="1"/>
    <col min="1038" max="1038" width="35.69140625" style="4" customWidth="1"/>
    <col min="1039" max="1280" width="9.15234375" style="4"/>
    <col min="1281" max="1281" width="16.84375" style="4" customWidth="1"/>
    <col min="1282" max="1283" width="15.15234375" style="4" customWidth="1"/>
    <col min="1284" max="1284" width="20" style="4" customWidth="1"/>
    <col min="1285" max="1286" width="22.53515625" style="4" customWidth="1"/>
    <col min="1287" max="1287" width="13.15234375" style="4" bestFit="1" customWidth="1"/>
    <col min="1288" max="1289" width="19.84375" style="4" customWidth="1"/>
    <col min="1290" max="1290" width="17.69140625" style="4" customWidth="1"/>
    <col min="1291" max="1291" width="22.84375" style="4" customWidth="1"/>
    <col min="1292" max="1292" width="28.69140625" style="4" customWidth="1"/>
    <col min="1293" max="1293" width="32.3828125" style="4" customWidth="1"/>
    <col min="1294" max="1294" width="35.69140625" style="4" customWidth="1"/>
    <col min="1295" max="1536" width="9.15234375" style="4"/>
    <col min="1537" max="1537" width="16.84375" style="4" customWidth="1"/>
    <col min="1538" max="1539" width="15.15234375" style="4" customWidth="1"/>
    <col min="1540" max="1540" width="20" style="4" customWidth="1"/>
    <col min="1541" max="1542" width="22.53515625" style="4" customWidth="1"/>
    <col min="1543" max="1543" width="13.15234375" style="4" bestFit="1" customWidth="1"/>
    <col min="1544" max="1545" width="19.84375" style="4" customWidth="1"/>
    <col min="1546" max="1546" width="17.69140625" style="4" customWidth="1"/>
    <col min="1547" max="1547" width="22.84375" style="4" customWidth="1"/>
    <col min="1548" max="1548" width="28.69140625" style="4" customWidth="1"/>
    <col min="1549" max="1549" width="32.3828125" style="4" customWidth="1"/>
    <col min="1550" max="1550" width="35.69140625" style="4" customWidth="1"/>
    <col min="1551" max="1792" width="9.15234375" style="4"/>
    <col min="1793" max="1793" width="16.84375" style="4" customWidth="1"/>
    <col min="1794" max="1795" width="15.15234375" style="4" customWidth="1"/>
    <col min="1796" max="1796" width="20" style="4" customWidth="1"/>
    <col min="1797" max="1798" width="22.53515625" style="4" customWidth="1"/>
    <col min="1799" max="1799" width="13.15234375" style="4" bestFit="1" customWidth="1"/>
    <col min="1800" max="1801" width="19.84375" style="4" customWidth="1"/>
    <col min="1802" max="1802" width="17.69140625" style="4" customWidth="1"/>
    <col min="1803" max="1803" width="22.84375" style="4" customWidth="1"/>
    <col min="1804" max="1804" width="28.69140625" style="4" customWidth="1"/>
    <col min="1805" max="1805" width="32.3828125" style="4" customWidth="1"/>
    <col min="1806" max="1806" width="35.69140625" style="4" customWidth="1"/>
    <col min="1807" max="2048" width="9.15234375" style="4"/>
    <col min="2049" max="2049" width="16.84375" style="4" customWidth="1"/>
    <col min="2050" max="2051" width="15.15234375" style="4" customWidth="1"/>
    <col min="2052" max="2052" width="20" style="4" customWidth="1"/>
    <col min="2053" max="2054" width="22.53515625" style="4" customWidth="1"/>
    <col min="2055" max="2055" width="13.15234375" style="4" bestFit="1" customWidth="1"/>
    <col min="2056" max="2057" width="19.84375" style="4" customWidth="1"/>
    <col min="2058" max="2058" width="17.69140625" style="4" customWidth="1"/>
    <col min="2059" max="2059" width="22.84375" style="4" customWidth="1"/>
    <col min="2060" max="2060" width="28.69140625" style="4" customWidth="1"/>
    <col min="2061" max="2061" width="32.3828125" style="4" customWidth="1"/>
    <col min="2062" max="2062" width="35.69140625" style="4" customWidth="1"/>
    <col min="2063" max="2304" width="9.15234375" style="4"/>
    <col min="2305" max="2305" width="16.84375" style="4" customWidth="1"/>
    <col min="2306" max="2307" width="15.15234375" style="4" customWidth="1"/>
    <col min="2308" max="2308" width="20" style="4" customWidth="1"/>
    <col min="2309" max="2310" width="22.53515625" style="4" customWidth="1"/>
    <col min="2311" max="2311" width="13.15234375" style="4" bestFit="1" customWidth="1"/>
    <col min="2312" max="2313" width="19.84375" style="4" customWidth="1"/>
    <col min="2314" max="2314" width="17.69140625" style="4" customWidth="1"/>
    <col min="2315" max="2315" width="22.84375" style="4" customWidth="1"/>
    <col min="2316" max="2316" width="28.69140625" style="4" customWidth="1"/>
    <col min="2317" max="2317" width="32.3828125" style="4" customWidth="1"/>
    <col min="2318" max="2318" width="35.69140625" style="4" customWidth="1"/>
    <col min="2319" max="2560" width="9.15234375" style="4"/>
    <col min="2561" max="2561" width="16.84375" style="4" customWidth="1"/>
    <col min="2562" max="2563" width="15.15234375" style="4" customWidth="1"/>
    <col min="2564" max="2564" width="20" style="4" customWidth="1"/>
    <col min="2565" max="2566" width="22.53515625" style="4" customWidth="1"/>
    <col min="2567" max="2567" width="13.15234375" style="4" bestFit="1" customWidth="1"/>
    <col min="2568" max="2569" width="19.84375" style="4" customWidth="1"/>
    <col min="2570" max="2570" width="17.69140625" style="4" customWidth="1"/>
    <col min="2571" max="2571" width="22.84375" style="4" customWidth="1"/>
    <col min="2572" max="2572" width="28.69140625" style="4" customWidth="1"/>
    <col min="2573" max="2573" width="32.3828125" style="4" customWidth="1"/>
    <col min="2574" max="2574" width="35.69140625" style="4" customWidth="1"/>
    <col min="2575" max="2816" width="9.15234375" style="4"/>
    <col min="2817" max="2817" width="16.84375" style="4" customWidth="1"/>
    <col min="2818" max="2819" width="15.15234375" style="4" customWidth="1"/>
    <col min="2820" max="2820" width="20" style="4" customWidth="1"/>
    <col min="2821" max="2822" width="22.53515625" style="4" customWidth="1"/>
    <col min="2823" max="2823" width="13.15234375" style="4" bestFit="1" customWidth="1"/>
    <col min="2824" max="2825" width="19.84375" style="4" customWidth="1"/>
    <col min="2826" max="2826" width="17.69140625" style="4" customWidth="1"/>
    <col min="2827" max="2827" width="22.84375" style="4" customWidth="1"/>
    <col min="2828" max="2828" width="28.69140625" style="4" customWidth="1"/>
    <col min="2829" max="2829" width="32.3828125" style="4" customWidth="1"/>
    <col min="2830" max="2830" width="35.69140625" style="4" customWidth="1"/>
    <col min="2831" max="3072" width="9.15234375" style="4"/>
    <col min="3073" max="3073" width="16.84375" style="4" customWidth="1"/>
    <col min="3074" max="3075" width="15.15234375" style="4" customWidth="1"/>
    <col min="3076" max="3076" width="20" style="4" customWidth="1"/>
    <col min="3077" max="3078" width="22.53515625" style="4" customWidth="1"/>
    <col min="3079" max="3079" width="13.15234375" style="4" bestFit="1" customWidth="1"/>
    <col min="3080" max="3081" width="19.84375" style="4" customWidth="1"/>
    <col min="3082" max="3082" width="17.69140625" style="4" customWidth="1"/>
    <col min="3083" max="3083" width="22.84375" style="4" customWidth="1"/>
    <col min="3084" max="3084" width="28.69140625" style="4" customWidth="1"/>
    <col min="3085" max="3085" width="32.3828125" style="4" customWidth="1"/>
    <col min="3086" max="3086" width="35.69140625" style="4" customWidth="1"/>
    <col min="3087" max="3328" width="9.15234375" style="4"/>
    <col min="3329" max="3329" width="16.84375" style="4" customWidth="1"/>
    <col min="3330" max="3331" width="15.15234375" style="4" customWidth="1"/>
    <col min="3332" max="3332" width="20" style="4" customWidth="1"/>
    <col min="3333" max="3334" width="22.53515625" style="4" customWidth="1"/>
    <col min="3335" max="3335" width="13.15234375" style="4" bestFit="1" customWidth="1"/>
    <col min="3336" max="3337" width="19.84375" style="4" customWidth="1"/>
    <col min="3338" max="3338" width="17.69140625" style="4" customWidth="1"/>
    <col min="3339" max="3339" width="22.84375" style="4" customWidth="1"/>
    <col min="3340" max="3340" width="28.69140625" style="4" customWidth="1"/>
    <col min="3341" max="3341" width="32.3828125" style="4" customWidth="1"/>
    <col min="3342" max="3342" width="35.69140625" style="4" customWidth="1"/>
    <col min="3343" max="3584" width="9.15234375" style="4"/>
    <col min="3585" max="3585" width="16.84375" style="4" customWidth="1"/>
    <col min="3586" max="3587" width="15.15234375" style="4" customWidth="1"/>
    <col min="3588" max="3588" width="20" style="4" customWidth="1"/>
    <col min="3589" max="3590" width="22.53515625" style="4" customWidth="1"/>
    <col min="3591" max="3591" width="13.15234375" style="4" bestFit="1" customWidth="1"/>
    <col min="3592" max="3593" width="19.84375" style="4" customWidth="1"/>
    <col min="3594" max="3594" width="17.69140625" style="4" customWidth="1"/>
    <col min="3595" max="3595" width="22.84375" style="4" customWidth="1"/>
    <col min="3596" max="3596" width="28.69140625" style="4" customWidth="1"/>
    <col min="3597" max="3597" width="32.3828125" style="4" customWidth="1"/>
    <col min="3598" max="3598" width="35.69140625" style="4" customWidth="1"/>
    <col min="3599" max="3840" width="9.15234375" style="4"/>
    <col min="3841" max="3841" width="16.84375" style="4" customWidth="1"/>
    <col min="3842" max="3843" width="15.15234375" style="4" customWidth="1"/>
    <col min="3844" max="3844" width="20" style="4" customWidth="1"/>
    <col min="3845" max="3846" width="22.53515625" style="4" customWidth="1"/>
    <col min="3847" max="3847" width="13.15234375" style="4" bestFit="1" customWidth="1"/>
    <col min="3848" max="3849" width="19.84375" style="4" customWidth="1"/>
    <col min="3850" max="3850" width="17.69140625" style="4" customWidth="1"/>
    <col min="3851" max="3851" width="22.84375" style="4" customWidth="1"/>
    <col min="3852" max="3852" width="28.69140625" style="4" customWidth="1"/>
    <col min="3853" max="3853" width="32.3828125" style="4" customWidth="1"/>
    <col min="3854" max="3854" width="35.69140625" style="4" customWidth="1"/>
    <col min="3855" max="4096" width="9.15234375" style="4"/>
    <col min="4097" max="4097" width="16.84375" style="4" customWidth="1"/>
    <col min="4098" max="4099" width="15.15234375" style="4" customWidth="1"/>
    <col min="4100" max="4100" width="20" style="4" customWidth="1"/>
    <col min="4101" max="4102" width="22.53515625" style="4" customWidth="1"/>
    <col min="4103" max="4103" width="13.15234375" style="4" bestFit="1" customWidth="1"/>
    <col min="4104" max="4105" width="19.84375" style="4" customWidth="1"/>
    <col min="4106" max="4106" width="17.69140625" style="4" customWidth="1"/>
    <col min="4107" max="4107" width="22.84375" style="4" customWidth="1"/>
    <col min="4108" max="4108" width="28.69140625" style="4" customWidth="1"/>
    <col min="4109" max="4109" width="32.3828125" style="4" customWidth="1"/>
    <col min="4110" max="4110" width="35.69140625" style="4" customWidth="1"/>
    <col min="4111" max="4352" width="9.15234375" style="4"/>
    <col min="4353" max="4353" width="16.84375" style="4" customWidth="1"/>
    <col min="4354" max="4355" width="15.15234375" style="4" customWidth="1"/>
    <col min="4356" max="4356" width="20" style="4" customWidth="1"/>
    <col min="4357" max="4358" width="22.53515625" style="4" customWidth="1"/>
    <col min="4359" max="4359" width="13.15234375" style="4" bestFit="1" customWidth="1"/>
    <col min="4360" max="4361" width="19.84375" style="4" customWidth="1"/>
    <col min="4362" max="4362" width="17.69140625" style="4" customWidth="1"/>
    <col min="4363" max="4363" width="22.84375" style="4" customWidth="1"/>
    <col min="4364" max="4364" width="28.69140625" style="4" customWidth="1"/>
    <col min="4365" max="4365" width="32.3828125" style="4" customWidth="1"/>
    <col min="4366" max="4366" width="35.69140625" style="4" customWidth="1"/>
    <col min="4367" max="4608" width="9.15234375" style="4"/>
    <col min="4609" max="4609" width="16.84375" style="4" customWidth="1"/>
    <col min="4610" max="4611" width="15.15234375" style="4" customWidth="1"/>
    <col min="4612" max="4612" width="20" style="4" customWidth="1"/>
    <col min="4613" max="4614" width="22.53515625" style="4" customWidth="1"/>
    <col min="4615" max="4615" width="13.15234375" style="4" bestFit="1" customWidth="1"/>
    <col min="4616" max="4617" width="19.84375" style="4" customWidth="1"/>
    <col min="4618" max="4618" width="17.69140625" style="4" customWidth="1"/>
    <col min="4619" max="4619" width="22.84375" style="4" customWidth="1"/>
    <col min="4620" max="4620" width="28.69140625" style="4" customWidth="1"/>
    <col min="4621" max="4621" width="32.3828125" style="4" customWidth="1"/>
    <col min="4622" max="4622" width="35.69140625" style="4" customWidth="1"/>
    <col min="4623" max="4864" width="9.15234375" style="4"/>
    <col min="4865" max="4865" width="16.84375" style="4" customWidth="1"/>
    <col min="4866" max="4867" width="15.15234375" style="4" customWidth="1"/>
    <col min="4868" max="4868" width="20" style="4" customWidth="1"/>
    <col min="4869" max="4870" width="22.53515625" style="4" customWidth="1"/>
    <col min="4871" max="4871" width="13.15234375" style="4" bestFit="1" customWidth="1"/>
    <col min="4872" max="4873" width="19.84375" style="4" customWidth="1"/>
    <col min="4874" max="4874" width="17.69140625" style="4" customWidth="1"/>
    <col min="4875" max="4875" width="22.84375" style="4" customWidth="1"/>
    <col min="4876" max="4876" width="28.69140625" style="4" customWidth="1"/>
    <col min="4877" max="4877" width="32.3828125" style="4" customWidth="1"/>
    <col min="4878" max="4878" width="35.69140625" style="4" customWidth="1"/>
    <col min="4879" max="5120" width="9.15234375" style="4"/>
    <col min="5121" max="5121" width="16.84375" style="4" customWidth="1"/>
    <col min="5122" max="5123" width="15.15234375" style="4" customWidth="1"/>
    <col min="5124" max="5124" width="20" style="4" customWidth="1"/>
    <col min="5125" max="5126" width="22.53515625" style="4" customWidth="1"/>
    <col min="5127" max="5127" width="13.15234375" style="4" bestFit="1" customWidth="1"/>
    <col min="5128" max="5129" width="19.84375" style="4" customWidth="1"/>
    <col min="5130" max="5130" width="17.69140625" style="4" customWidth="1"/>
    <col min="5131" max="5131" width="22.84375" style="4" customWidth="1"/>
    <col min="5132" max="5132" width="28.69140625" style="4" customWidth="1"/>
    <col min="5133" max="5133" width="32.3828125" style="4" customWidth="1"/>
    <col min="5134" max="5134" width="35.69140625" style="4" customWidth="1"/>
    <col min="5135" max="5376" width="9.15234375" style="4"/>
    <col min="5377" max="5377" width="16.84375" style="4" customWidth="1"/>
    <col min="5378" max="5379" width="15.15234375" style="4" customWidth="1"/>
    <col min="5380" max="5380" width="20" style="4" customWidth="1"/>
    <col min="5381" max="5382" width="22.53515625" style="4" customWidth="1"/>
    <col min="5383" max="5383" width="13.15234375" style="4" bestFit="1" customWidth="1"/>
    <col min="5384" max="5385" width="19.84375" style="4" customWidth="1"/>
    <col min="5386" max="5386" width="17.69140625" style="4" customWidth="1"/>
    <col min="5387" max="5387" width="22.84375" style="4" customWidth="1"/>
    <col min="5388" max="5388" width="28.69140625" style="4" customWidth="1"/>
    <col min="5389" max="5389" width="32.3828125" style="4" customWidth="1"/>
    <col min="5390" max="5390" width="35.69140625" style="4" customWidth="1"/>
    <col min="5391" max="5632" width="9.15234375" style="4"/>
    <col min="5633" max="5633" width="16.84375" style="4" customWidth="1"/>
    <col min="5634" max="5635" width="15.15234375" style="4" customWidth="1"/>
    <col min="5636" max="5636" width="20" style="4" customWidth="1"/>
    <col min="5637" max="5638" width="22.53515625" style="4" customWidth="1"/>
    <col min="5639" max="5639" width="13.15234375" style="4" bestFit="1" customWidth="1"/>
    <col min="5640" max="5641" width="19.84375" style="4" customWidth="1"/>
    <col min="5642" max="5642" width="17.69140625" style="4" customWidth="1"/>
    <col min="5643" max="5643" width="22.84375" style="4" customWidth="1"/>
    <col min="5644" max="5644" width="28.69140625" style="4" customWidth="1"/>
    <col min="5645" max="5645" width="32.3828125" style="4" customWidth="1"/>
    <col min="5646" max="5646" width="35.69140625" style="4" customWidth="1"/>
    <col min="5647" max="5888" width="9.15234375" style="4"/>
    <col min="5889" max="5889" width="16.84375" style="4" customWidth="1"/>
    <col min="5890" max="5891" width="15.15234375" style="4" customWidth="1"/>
    <col min="5892" max="5892" width="20" style="4" customWidth="1"/>
    <col min="5893" max="5894" width="22.53515625" style="4" customWidth="1"/>
    <col min="5895" max="5895" width="13.15234375" style="4" bestFit="1" customWidth="1"/>
    <col min="5896" max="5897" width="19.84375" style="4" customWidth="1"/>
    <col min="5898" max="5898" width="17.69140625" style="4" customWidth="1"/>
    <col min="5899" max="5899" width="22.84375" style="4" customWidth="1"/>
    <col min="5900" max="5900" width="28.69140625" style="4" customWidth="1"/>
    <col min="5901" max="5901" width="32.3828125" style="4" customWidth="1"/>
    <col min="5902" max="5902" width="35.69140625" style="4" customWidth="1"/>
    <col min="5903" max="6144" width="9.15234375" style="4"/>
    <col min="6145" max="6145" width="16.84375" style="4" customWidth="1"/>
    <col min="6146" max="6147" width="15.15234375" style="4" customWidth="1"/>
    <col min="6148" max="6148" width="20" style="4" customWidth="1"/>
    <col min="6149" max="6150" width="22.53515625" style="4" customWidth="1"/>
    <col min="6151" max="6151" width="13.15234375" style="4" bestFit="1" customWidth="1"/>
    <col min="6152" max="6153" width="19.84375" style="4" customWidth="1"/>
    <col min="6154" max="6154" width="17.69140625" style="4" customWidth="1"/>
    <col min="6155" max="6155" width="22.84375" style="4" customWidth="1"/>
    <col min="6156" max="6156" width="28.69140625" style="4" customWidth="1"/>
    <col min="6157" max="6157" width="32.3828125" style="4" customWidth="1"/>
    <col min="6158" max="6158" width="35.69140625" style="4" customWidth="1"/>
    <col min="6159" max="6400" width="9.15234375" style="4"/>
    <col min="6401" max="6401" width="16.84375" style="4" customWidth="1"/>
    <col min="6402" max="6403" width="15.15234375" style="4" customWidth="1"/>
    <col min="6404" max="6404" width="20" style="4" customWidth="1"/>
    <col min="6405" max="6406" width="22.53515625" style="4" customWidth="1"/>
    <col min="6407" max="6407" width="13.15234375" style="4" bestFit="1" customWidth="1"/>
    <col min="6408" max="6409" width="19.84375" style="4" customWidth="1"/>
    <col min="6410" max="6410" width="17.69140625" style="4" customWidth="1"/>
    <col min="6411" max="6411" width="22.84375" style="4" customWidth="1"/>
    <col min="6412" max="6412" width="28.69140625" style="4" customWidth="1"/>
    <col min="6413" max="6413" width="32.3828125" style="4" customWidth="1"/>
    <col min="6414" max="6414" width="35.69140625" style="4" customWidth="1"/>
    <col min="6415" max="6656" width="9.15234375" style="4"/>
    <col min="6657" max="6657" width="16.84375" style="4" customWidth="1"/>
    <col min="6658" max="6659" width="15.15234375" style="4" customWidth="1"/>
    <col min="6660" max="6660" width="20" style="4" customWidth="1"/>
    <col min="6661" max="6662" width="22.53515625" style="4" customWidth="1"/>
    <col min="6663" max="6663" width="13.15234375" style="4" bestFit="1" customWidth="1"/>
    <col min="6664" max="6665" width="19.84375" style="4" customWidth="1"/>
    <col min="6666" max="6666" width="17.69140625" style="4" customWidth="1"/>
    <col min="6667" max="6667" width="22.84375" style="4" customWidth="1"/>
    <col min="6668" max="6668" width="28.69140625" style="4" customWidth="1"/>
    <col min="6669" max="6669" width="32.3828125" style="4" customWidth="1"/>
    <col min="6670" max="6670" width="35.69140625" style="4" customWidth="1"/>
    <col min="6671" max="6912" width="9.15234375" style="4"/>
    <col min="6913" max="6913" width="16.84375" style="4" customWidth="1"/>
    <col min="6914" max="6915" width="15.15234375" style="4" customWidth="1"/>
    <col min="6916" max="6916" width="20" style="4" customWidth="1"/>
    <col min="6917" max="6918" width="22.53515625" style="4" customWidth="1"/>
    <col min="6919" max="6919" width="13.15234375" style="4" bestFit="1" customWidth="1"/>
    <col min="6920" max="6921" width="19.84375" style="4" customWidth="1"/>
    <col min="6922" max="6922" width="17.69140625" style="4" customWidth="1"/>
    <col min="6923" max="6923" width="22.84375" style="4" customWidth="1"/>
    <col min="6924" max="6924" width="28.69140625" style="4" customWidth="1"/>
    <col min="6925" max="6925" width="32.3828125" style="4" customWidth="1"/>
    <col min="6926" max="6926" width="35.69140625" style="4" customWidth="1"/>
    <col min="6927" max="7168" width="9.15234375" style="4"/>
    <col min="7169" max="7169" width="16.84375" style="4" customWidth="1"/>
    <col min="7170" max="7171" width="15.15234375" style="4" customWidth="1"/>
    <col min="7172" max="7172" width="20" style="4" customWidth="1"/>
    <col min="7173" max="7174" width="22.53515625" style="4" customWidth="1"/>
    <col min="7175" max="7175" width="13.15234375" style="4" bestFit="1" customWidth="1"/>
    <col min="7176" max="7177" width="19.84375" style="4" customWidth="1"/>
    <col min="7178" max="7178" width="17.69140625" style="4" customWidth="1"/>
    <col min="7179" max="7179" width="22.84375" style="4" customWidth="1"/>
    <col min="7180" max="7180" width="28.69140625" style="4" customWidth="1"/>
    <col min="7181" max="7181" width="32.3828125" style="4" customWidth="1"/>
    <col min="7182" max="7182" width="35.69140625" style="4" customWidth="1"/>
    <col min="7183" max="7424" width="9.15234375" style="4"/>
    <col min="7425" max="7425" width="16.84375" style="4" customWidth="1"/>
    <col min="7426" max="7427" width="15.15234375" style="4" customWidth="1"/>
    <col min="7428" max="7428" width="20" style="4" customWidth="1"/>
    <col min="7429" max="7430" width="22.53515625" style="4" customWidth="1"/>
    <col min="7431" max="7431" width="13.15234375" style="4" bestFit="1" customWidth="1"/>
    <col min="7432" max="7433" width="19.84375" style="4" customWidth="1"/>
    <col min="7434" max="7434" width="17.69140625" style="4" customWidth="1"/>
    <col min="7435" max="7435" width="22.84375" style="4" customWidth="1"/>
    <col min="7436" max="7436" width="28.69140625" style="4" customWidth="1"/>
    <col min="7437" max="7437" width="32.3828125" style="4" customWidth="1"/>
    <col min="7438" max="7438" width="35.69140625" style="4" customWidth="1"/>
    <col min="7439" max="7680" width="9.15234375" style="4"/>
    <col min="7681" max="7681" width="16.84375" style="4" customWidth="1"/>
    <col min="7682" max="7683" width="15.15234375" style="4" customWidth="1"/>
    <col min="7684" max="7684" width="20" style="4" customWidth="1"/>
    <col min="7685" max="7686" width="22.53515625" style="4" customWidth="1"/>
    <col min="7687" max="7687" width="13.15234375" style="4" bestFit="1" customWidth="1"/>
    <col min="7688" max="7689" width="19.84375" style="4" customWidth="1"/>
    <col min="7690" max="7690" width="17.69140625" style="4" customWidth="1"/>
    <col min="7691" max="7691" width="22.84375" style="4" customWidth="1"/>
    <col min="7692" max="7692" width="28.69140625" style="4" customWidth="1"/>
    <col min="7693" max="7693" width="32.3828125" style="4" customWidth="1"/>
    <col min="7694" max="7694" width="35.69140625" style="4" customWidth="1"/>
    <col min="7695" max="7936" width="9.15234375" style="4"/>
    <col min="7937" max="7937" width="16.84375" style="4" customWidth="1"/>
    <col min="7938" max="7939" width="15.15234375" style="4" customWidth="1"/>
    <col min="7940" max="7940" width="20" style="4" customWidth="1"/>
    <col min="7941" max="7942" width="22.53515625" style="4" customWidth="1"/>
    <col min="7943" max="7943" width="13.15234375" style="4" bestFit="1" customWidth="1"/>
    <col min="7944" max="7945" width="19.84375" style="4" customWidth="1"/>
    <col min="7946" max="7946" width="17.69140625" style="4" customWidth="1"/>
    <col min="7947" max="7947" width="22.84375" style="4" customWidth="1"/>
    <col min="7948" max="7948" width="28.69140625" style="4" customWidth="1"/>
    <col min="7949" max="7949" width="32.3828125" style="4" customWidth="1"/>
    <col min="7950" max="7950" width="35.69140625" style="4" customWidth="1"/>
    <col min="7951" max="8192" width="9.15234375" style="4"/>
    <col min="8193" max="8193" width="16.84375" style="4" customWidth="1"/>
    <col min="8194" max="8195" width="15.15234375" style="4" customWidth="1"/>
    <col min="8196" max="8196" width="20" style="4" customWidth="1"/>
    <col min="8197" max="8198" width="22.53515625" style="4" customWidth="1"/>
    <col min="8199" max="8199" width="13.15234375" style="4" bestFit="1" customWidth="1"/>
    <col min="8200" max="8201" width="19.84375" style="4" customWidth="1"/>
    <col min="8202" max="8202" width="17.69140625" style="4" customWidth="1"/>
    <col min="8203" max="8203" width="22.84375" style="4" customWidth="1"/>
    <col min="8204" max="8204" width="28.69140625" style="4" customWidth="1"/>
    <col min="8205" max="8205" width="32.3828125" style="4" customWidth="1"/>
    <col min="8206" max="8206" width="35.69140625" style="4" customWidth="1"/>
    <col min="8207" max="8448" width="9.15234375" style="4"/>
    <col min="8449" max="8449" width="16.84375" style="4" customWidth="1"/>
    <col min="8450" max="8451" width="15.15234375" style="4" customWidth="1"/>
    <col min="8452" max="8452" width="20" style="4" customWidth="1"/>
    <col min="8453" max="8454" width="22.53515625" style="4" customWidth="1"/>
    <col min="8455" max="8455" width="13.15234375" style="4" bestFit="1" customWidth="1"/>
    <col min="8456" max="8457" width="19.84375" style="4" customWidth="1"/>
    <col min="8458" max="8458" width="17.69140625" style="4" customWidth="1"/>
    <col min="8459" max="8459" width="22.84375" style="4" customWidth="1"/>
    <col min="8460" max="8460" width="28.69140625" style="4" customWidth="1"/>
    <col min="8461" max="8461" width="32.3828125" style="4" customWidth="1"/>
    <col min="8462" max="8462" width="35.69140625" style="4" customWidth="1"/>
    <col min="8463" max="8704" width="9.15234375" style="4"/>
    <col min="8705" max="8705" width="16.84375" style="4" customWidth="1"/>
    <col min="8706" max="8707" width="15.15234375" style="4" customWidth="1"/>
    <col min="8708" max="8708" width="20" style="4" customWidth="1"/>
    <col min="8709" max="8710" width="22.53515625" style="4" customWidth="1"/>
    <col min="8711" max="8711" width="13.15234375" style="4" bestFit="1" customWidth="1"/>
    <col min="8712" max="8713" width="19.84375" style="4" customWidth="1"/>
    <col min="8714" max="8714" width="17.69140625" style="4" customWidth="1"/>
    <col min="8715" max="8715" width="22.84375" style="4" customWidth="1"/>
    <col min="8716" max="8716" width="28.69140625" style="4" customWidth="1"/>
    <col min="8717" max="8717" width="32.3828125" style="4" customWidth="1"/>
    <col min="8718" max="8718" width="35.69140625" style="4" customWidth="1"/>
    <col min="8719" max="8960" width="9.15234375" style="4"/>
    <col min="8961" max="8961" width="16.84375" style="4" customWidth="1"/>
    <col min="8962" max="8963" width="15.15234375" style="4" customWidth="1"/>
    <col min="8964" max="8964" width="20" style="4" customWidth="1"/>
    <col min="8965" max="8966" width="22.53515625" style="4" customWidth="1"/>
    <col min="8967" max="8967" width="13.15234375" style="4" bestFit="1" customWidth="1"/>
    <col min="8968" max="8969" width="19.84375" style="4" customWidth="1"/>
    <col min="8970" max="8970" width="17.69140625" style="4" customWidth="1"/>
    <col min="8971" max="8971" width="22.84375" style="4" customWidth="1"/>
    <col min="8972" max="8972" width="28.69140625" style="4" customWidth="1"/>
    <col min="8973" max="8973" width="32.3828125" style="4" customWidth="1"/>
    <col min="8974" max="8974" width="35.69140625" style="4" customWidth="1"/>
    <col min="8975" max="9216" width="9.15234375" style="4"/>
    <col min="9217" max="9217" width="16.84375" style="4" customWidth="1"/>
    <col min="9218" max="9219" width="15.15234375" style="4" customWidth="1"/>
    <col min="9220" max="9220" width="20" style="4" customWidth="1"/>
    <col min="9221" max="9222" width="22.53515625" style="4" customWidth="1"/>
    <col min="9223" max="9223" width="13.15234375" style="4" bestFit="1" customWidth="1"/>
    <col min="9224" max="9225" width="19.84375" style="4" customWidth="1"/>
    <col min="9226" max="9226" width="17.69140625" style="4" customWidth="1"/>
    <col min="9227" max="9227" width="22.84375" style="4" customWidth="1"/>
    <col min="9228" max="9228" width="28.69140625" style="4" customWidth="1"/>
    <col min="9229" max="9229" width="32.3828125" style="4" customWidth="1"/>
    <col min="9230" max="9230" width="35.69140625" style="4" customWidth="1"/>
    <col min="9231" max="9472" width="9.15234375" style="4"/>
    <col min="9473" max="9473" width="16.84375" style="4" customWidth="1"/>
    <col min="9474" max="9475" width="15.15234375" style="4" customWidth="1"/>
    <col min="9476" max="9476" width="20" style="4" customWidth="1"/>
    <col min="9477" max="9478" width="22.53515625" style="4" customWidth="1"/>
    <col min="9479" max="9479" width="13.15234375" style="4" bestFit="1" customWidth="1"/>
    <col min="9480" max="9481" width="19.84375" style="4" customWidth="1"/>
    <col min="9482" max="9482" width="17.69140625" style="4" customWidth="1"/>
    <col min="9483" max="9483" width="22.84375" style="4" customWidth="1"/>
    <col min="9484" max="9484" width="28.69140625" style="4" customWidth="1"/>
    <col min="9485" max="9485" width="32.3828125" style="4" customWidth="1"/>
    <col min="9486" max="9486" width="35.69140625" style="4" customWidth="1"/>
    <col min="9487" max="9728" width="9.15234375" style="4"/>
    <col min="9729" max="9729" width="16.84375" style="4" customWidth="1"/>
    <col min="9730" max="9731" width="15.15234375" style="4" customWidth="1"/>
    <col min="9732" max="9732" width="20" style="4" customWidth="1"/>
    <col min="9733" max="9734" width="22.53515625" style="4" customWidth="1"/>
    <col min="9735" max="9735" width="13.15234375" style="4" bestFit="1" customWidth="1"/>
    <col min="9736" max="9737" width="19.84375" style="4" customWidth="1"/>
    <col min="9738" max="9738" width="17.69140625" style="4" customWidth="1"/>
    <col min="9739" max="9739" width="22.84375" style="4" customWidth="1"/>
    <col min="9740" max="9740" width="28.69140625" style="4" customWidth="1"/>
    <col min="9741" max="9741" width="32.3828125" style="4" customWidth="1"/>
    <col min="9742" max="9742" width="35.69140625" style="4" customWidth="1"/>
    <col min="9743" max="9984" width="9.15234375" style="4"/>
    <col min="9985" max="9985" width="16.84375" style="4" customWidth="1"/>
    <col min="9986" max="9987" width="15.15234375" style="4" customWidth="1"/>
    <col min="9988" max="9988" width="20" style="4" customWidth="1"/>
    <col min="9989" max="9990" width="22.53515625" style="4" customWidth="1"/>
    <col min="9991" max="9991" width="13.15234375" style="4" bestFit="1" customWidth="1"/>
    <col min="9992" max="9993" width="19.84375" style="4" customWidth="1"/>
    <col min="9994" max="9994" width="17.69140625" style="4" customWidth="1"/>
    <col min="9995" max="9995" width="22.84375" style="4" customWidth="1"/>
    <col min="9996" max="9996" width="28.69140625" style="4" customWidth="1"/>
    <col min="9997" max="9997" width="32.3828125" style="4" customWidth="1"/>
    <col min="9998" max="9998" width="35.69140625" style="4" customWidth="1"/>
    <col min="9999" max="10240" width="9.15234375" style="4"/>
    <col min="10241" max="10241" width="16.84375" style="4" customWidth="1"/>
    <col min="10242" max="10243" width="15.15234375" style="4" customWidth="1"/>
    <col min="10244" max="10244" width="20" style="4" customWidth="1"/>
    <col min="10245" max="10246" width="22.53515625" style="4" customWidth="1"/>
    <col min="10247" max="10247" width="13.15234375" style="4" bestFit="1" customWidth="1"/>
    <col min="10248" max="10249" width="19.84375" style="4" customWidth="1"/>
    <col min="10250" max="10250" width="17.69140625" style="4" customWidth="1"/>
    <col min="10251" max="10251" width="22.84375" style="4" customWidth="1"/>
    <col min="10252" max="10252" width="28.69140625" style="4" customWidth="1"/>
    <col min="10253" max="10253" width="32.3828125" style="4" customWidth="1"/>
    <col min="10254" max="10254" width="35.69140625" style="4" customWidth="1"/>
    <col min="10255" max="10496" width="9.15234375" style="4"/>
    <col min="10497" max="10497" width="16.84375" style="4" customWidth="1"/>
    <col min="10498" max="10499" width="15.15234375" style="4" customWidth="1"/>
    <col min="10500" max="10500" width="20" style="4" customWidth="1"/>
    <col min="10501" max="10502" width="22.53515625" style="4" customWidth="1"/>
    <col min="10503" max="10503" width="13.15234375" style="4" bestFit="1" customWidth="1"/>
    <col min="10504" max="10505" width="19.84375" style="4" customWidth="1"/>
    <col min="10506" max="10506" width="17.69140625" style="4" customWidth="1"/>
    <col min="10507" max="10507" width="22.84375" style="4" customWidth="1"/>
    <col min="10508" max="10508" width="28.69140625" style="4" customWidth="1"/>
    <col min="10509" max="10509" width="32.3828125" style="4" customWidth="1"/>
    <col min="10510" max="10510" width="35.69140625" style="4" customWidth="1"/>
    <col min="10511" max="10752" width="9.15234375" style="4"/>
    <col min="10753" max="10753" width="16.84375" style="4" customWidth="1"/>
    <col min="10754" max="10755" width="15.15234375" style="4" customWidth="1"/>
    <col min="10756" max="10756" width="20" style="4" customWidth="1"/>
    <col min="10757" max="10758" width="22.53515625" style="4" customWidth="1"/>
    <col min="10759" max="10759" width="13.15234375" style="4" bestFit="1" customWidth="1"/>
    <col min="10760" max="10761" width="19.84375" style="4" customWidth="1"/>
    <col min="10762" max="10762" width="17.69140625" style="4" customWidth="1"/>
    <col min="10763" max="10763" width="22.84375" style="4" customWidth="1"/>
    <col min="10764" max="10764" width="28.69140625" style="4" customWidth="1"/>
    <col min="10765" max="10765" width="32.3828125" style="4" customWidth="1"/>
    <col min="10766" max="10766" width="35.69140625" style="4" customWidth="1"/>
    <col min="10767" max="11008" width="9.15234375" style="4"/>
    <col min="11009" max="11009" width="16.84375" style="4" customWidth="1"/>
    <col min="11010" max="11011" width="15.15234375" style="4" customWidth="1"/>
    <col min="11012" max="11012" width="20" style="4" customWidth="1"/>
    <col min="11013" max="11014" width="22.53515625" style="4" customWidth="1"/>
    <col min="11015" max="11015" width="13.15234375" style="4" bestFit="1" customWidth="1"/>
    <col min="11016" max="11017" width="19.84375" style="4" customWidth="1"/>
    <col min="11018" max="11018" width="17.69140625" style="4" customWidth="1"/>
    <col min="11019" max="11019" width="22.84375" style="4" customWidth="1"/>
    <col min="11020" max="11020" width="28.69140625" style="4" customWidth="1"/>
    <col min="11021" max="11021" width="32.3828125" style="4" customWidth="1"/>
    <col min="11022" max="11022" width="35.69140625" style="4" customWidth="1"/>
    <col min="11023" max="11264" width="9.15234375" style="4"/>
    <col min="11265" max="11265" width="16.84375" style="4" customWidth="1"/>
    <col min="11266" max="11267" width="15.15234375" style="4" customWidth="1"/>
    <col min="11268" max="11268" width="20" style="4" customWidth="1"/>
    <col min="11269" max="11270" width="22.53515625" style="4" customWidth="1"/>
    <col min="11271" max="11271" width="13.15234375" style="4" bestFit="1" customWidth="1"/>
    <col min="11272" max="11273" width="19.84375" style="4" customWidth="1"/>
    <col min="11274" max="11274" width="17.69140625" style="4" customWidth="1"/>
    <col min="11275" max="11275" width="22.84375" style="4" customWidth="1"/>
    <col min="11276" max="11276" width="28.69140625" style="4" customWidth="1"/>
    <col min="11277" max="11277" width="32.3828125" style="4" customWidth="1"/>
    <col min="11278" max="11278" width="35.69140625" style="4" customWidth="1"/>
    <col min="11279" max="11520" width="9.15234375" style="4"/>
    <col min="11521" max="11521" width="16.84375" style="4" customWidth="1"/>
    <col min="11522" max="11523" width="15.15234375" style="4" customWidth="1"/>
    <col min="11524" max="11524" width="20" style="4" customWidth="1"/>
    <col min="11525" max="11526" width="22.53515625" style="4" customWidth="1"/>
    <col min="11527" max="11527" width="13.15234375" style="4" bestFit="1" customWidth="1"/>
    <col min="11528" max="11529" width="19.84375" style="4" customWidth="1"/>
    <col min="11530" max="11530" width="17.69140625" style="4" customWidth="1"/>
    <col min="11531" max="11531" width="22.84375" style="4" customWidth="1"/>
    <col min="11532" max="11532" width="28.69140625" style="4" customWidth="1"/>
    <col min="11533" max="11533" width="32.3828125" style="4" customWidth="1"/>
    <col min="11534" max="11534" width="35.69140625" style="4" customWidth="1"/>
    <col min="11535" max="11776" width="9.15234375" style="4"/>
    <col min="11777" max="11777" width="16.84375" style="4" customWidth="1"/>
    <col min="11778" max="11779" width="15.15234375" style="4" customWidth="1"/>
    <col min="11780" max="11780" width="20" style="4" customWidth="1"/>
    <col min="11781" max="11782" width="22.53515625" style="4" customWidth="1"/>
    <col min="11783" max="11783" width="13.15234375" style="4" bestFit="1" customWidth="1"/>
    <col min="11784" max="11785" width="19.84375" style="4" customWidth="1"/>
    <col min="11786" max="11786" width="17.69140625" style="4" customWidth="1"/>
    <col min="11787" max="11787" width="22.84375" style="4" customWidth="1"/>
    <col min="11788" max="11788" width="28.69140625" style="4" customWidth="1"/>
    <col min="11789" max="11789" width="32.3828125" style="4" customWidth="1"/>
    <col min="11790" max="11790" width="35.69140625" style="4" customWidth="1"/>
    <col min="11791" max="12032" width="9.15234375" style="4"/>
    <col min="12033" max="12033" width="16.84375" style="4" customWidth="1"/>
    <col min="12034" max="12035" width="15.15234375" style="4" customWidth="1"/>
    <col min="12036" max="12036" width="20" style="4" customWidth="1"/>
    <col min="12037" max="12038" width="22.53515625" style="4" customWidth="1"/>
    <col min="12039" max="12039" width="13.15234375" style="4" bestFit="1" customWidth="1"/>
    <col min="12040" max="12041" width="19.84375" style="4" customWidth="1"/>
    <col min="12042" max="12042" width="17.69140625" style="4" customWidth="1"/>
    <col min="12043" max="12043" width="22.84375" style="4" customWidth="1"/>
    <col min="12044" max="12044" width="28.69140625" style="4" customWidth="1"/>
    <col min="12045" max="12045" width="32.3828125" style="4" customWidth="1"/>
    <col min="12046" max="12046" width="35.69140625" style="4" customWidth="1"/>
    <col min="12047" max="12288" width="9.15234375" style="4"/>
    <col min="12289" max="12289" width="16.84375" style="4" customWidth="1"/>
    <col min="12290" max="12291" width="15.15234375" style="4" customWidth="1"/>
    <col min="12292" max="12292" width="20" style="4" customWidth="1"/>
    <col min="12293" max="12294" width="22.53515625" style="4" customWidth="1"/>
    <col min="12295" max="12295" width="13.15234375" style="4" bestFit="1" customWidth="1"/>
    <col min="12296" max="12297" width="19.84375" style="4" customWidth="1"/>
    <col min="12298" max="12298" width="17.69140625" style="4" customWidth="1"/>
    <col min="12299" max="12299" width="22.84375" style="4" customWidth="1"/>
    <col min="12300" max="12300" width="28.69140625" style="4" customWidth="1"/>
    <col min="12301" max="12301" width="32.3828125" style="4" customWidth="1"/>
    <col min="12302" max="12302" width="35.69140625" style="4" customWidth="1"/>
    <col min="12303" max="12544" width="9.15234375" style="4"/>
    <col min="12545" max="12545" width="16.84375" style="4" customWidth="1"/>
    <col min="12546" max="12547" width="15.15234375" style="4" customWidth="1"/>
    <col min="12548" max="12548" width="20" style="4" customWidth="1"/>
    <col min="12549" max="12550" width="22.53515625" style="4" customWidth="1"/>
    <col min="12551" max="12551" width="13.15234375" style="4" bestFit="1" customWidth="1"/>
    <col min="12552" max="12553" width="19.84375" style="4" customWidth="1"/>
    <col min="12554" max="12554" width="17.69140625" style="4" customWidth="1"/>
    <col min="12555" max="12555" width="22.84375" style="4" customWidth="1"/>
    <col min="12556" max="12556" width="28.69140625" style="4" customWidth="1"/>
    <col min="12557" max="12557" width="32.3828125" style="4" customWidth="1"/>
    <col min="12558" max="12558" width="35.69140625" style="4" customWidth="1"/>
    <col min="12559" max="12800" width="9.15234375" style="4"/>
    <col min="12801" max="12801" width="16.84375" style="4" customWidth="1"/>
    <col min="12802" max="12803" width="15.15234375" style="4" customWidth="1"/>
    <col min="12804" max="12804" width="20" style="4" customWidth="1"/>
    <col min="12805" max="12806" width="22.53515625" style="4" customWidth="1"/>
    <col min="12807" max="12807" width="13.15234375" style="4" bestFit="1" customWidth="1"/>
    <col min="12808" max="12809" width="19.84375" style="4" customWidth="1"/>
    <col min="12810" max="12810" width="17.69140625" style="4" customWidth="1"/>
    <col min="12811" max="12811" width="22.84375" style="4" customWidth="1"/>
    <col min="12812" max="12812" width="28.69140625" style="4" customWidth="1"/>
    <col min="12813" max="12813" width="32.3828125" style="4" customWidth="1"/>
    <col min="12814" max="12814" width="35.69140625" style="4" customWidth="1"/>
    <col min="12815" max="13056" width="9.15234375" style="4"/>
    <col min="13057" max="13057" width="16.84375" style="4" customWidth="1"/>
    <col min="13058" max="13059" width="15.15234375" style="4" customWidth="1"/>
    <col min="13060" max="13060" width="20" style="4" customWidth="1"/>
    <col min="13061" max="13062" width="22.53515625" style="4" customWidth="1"/>
    <col min="13063" max="13063" width="13.15234375" style="4" bestFit="1" customWidth="1"/>
    <col min="13064" max="13065" width="19.84375" style="4" customWidth="1"/>
    <col min="13066" max="13066" width="17.69140625" style="4" customWidth="1"/>
    <col min="13067" max="13067" width="22.84375" style="4" customWidth="1"/>
    <col min="13068" max="13068" width="28.69140625" style="4" customWidth="1"/>
    <col min="13069" max="13069" width="32.3828125" style="4" customWidth="1"/>
    <col min="13070" max="13070" width="35.69140625" style="4" customWidth="1"/>
    <col min="13071" max="13312" width="9.15234375" style="4"/>
    <col min="13313" max="13313" width="16.84375" style="4" customWidth="1"/>
    <col min="13314" max="13315" width="15.15234375" style="4" customWidth="1"/>
    <col min="13316" max="13316" width="20" style="4" customWidth="1"/>
    <col min="13317" max="13318" width="22.53515625" style="4" customWidth="1"/>
    <col min="13319" max="13319" width="13.15234375" style="4" bestFit="1" customWidth="1"/>
    <col min="13320" max="13321" width="19.84375" style="4" customWidth="1"/>
    <col min="13322" max="13322" width="17.69140625" style="4" customWidth="1"/>
    <col min="13323" max="13323" width="22.84375" style="4" customWidth="1"/>
    <col min="13324" max="13324" width="28.69140625" style="4" customWidth="1"/>
    <col min="13325" max="13325" width="32.3828125" style="4" customWidth="1"/>
    <col min="13326" max="13326" width="35.69140625" style="4" customWidth="1"/>
    <col min="13327" max="13568" width="9.15234375" style="4"/>
    <col min="13569" max="13569" width="16.84375" style="4" customWidth="1"/>
    <col min="13570" max="13571" width="15.15234375" style="4" customWidth="1"/>
    <col min="13572" max="13572" width="20" style="4" customWidth="1"/>
    <col min="13573" max="13574" width="22.53515625" style="4" customWidth="1"/>
    <col min="13575" max="13575" width="13.15234375" style="4" bestFit="1" customWidth="1"/>
    <col min="13576" max="13577" width="19.84375" style="4" customWidth="1"/>
    <col min="13578" max="13578" width="17.69140625" style="4" customWidth="1"/>
    <col min="13579" max="13579" width="22.84375" style="4" customWidth="1"/>
    <col min="13580" max="13580" width="28.69140625" style="4" customWidth="1"/>
    <col min="13581" max="13581" width="32.3828125" style="4" customWidth="1"/>
    <col min="13582" max="13582" width="35.69140625" style="4" customWidth="1"/>
    <col min="13583" max="13824" width="9.15234375" style="4"/>
    <col min="13825" max="13825" width="16.84375" style="4" customWidth="1"/>
    <col min="13826" max="13827" width="15.15234375" style="4" customWidth="1"/>
    <col min="13828" max="13828" width="20" style="4" customWidth="1"/>
    <col min="13829" max="13830" width="22.53515625" style="4" customWidth="1"/>
    <col min="13831" max="13831" width="13.15234375" style="4" bestFit="1" customWidth="1"/>
    <col min="13832" max="13833" width="19.84375" style="4" customWidth="1"/>
    <col min="13834" max="13834" width="17.69140625" style="4" customWidth="1"/>
    <col min="13835" max="13835" width="22.84375" style="4" customWidth="1"/>
    <col min="13836" max="13836" width="28.69140625" style="4" customWidth="1"/>
    <col min="13837" max="13837" width="32.3828125" style="4" customWidth="1"/>
    <col min="13838" max="13838" width="35.69140625" style="4" customWidth="1"/>
    <col min="13839" max="14080" width="9.15234375" style="4"/>
    <col min="14081" max="14081" width="16.84375" style="4" customWidth="1"/>
    <col min="14082" max="14083" width="15.15234375" style="4" customWidth="1"/>
    <col min="14084" max="14084" width="20" style="4" customWidth="1"/>
    <col min="14085" max="14086" width="22.53515625" style="4" customWidth="1"/>
    <col min="14087" max="14087" width="13.15234375" style="4" bestFit="1" customWidth="1"/>
    <col min="14088" max="14089" width="19.84375" style="4" customWidth="1"/>
    <col min="14090" max="14090" width="17.69140625" style="4" customWidth="1"/>
    <col min="14091" max="14091" width="22.84375" style="4" customWidth="1"/>
    <col min="14092" max="14092" width="28.69140625" style="4" customWidth="1"/>
    <col min="14093" max="14093" width="32.3828125" style="4" customWidth="1"/>
    <col min="14094" max="14094" width="35.69140625" style="4" customWidth="1"/>
    <col min="14095" max="14336" width="9.15234375" style="4"/>
    <col min="14337" max="14337" width="16.84375" style="4" customWidth="1"/>
    <col min="14338" max="14339" width="15.15234375" style="4" customWidth="1"/>
    <col min="14340" max="14340" width="20" style="4" customWidth="1"/>
    <col min="14341" max="14342" width="22.53515625" style="4" customWidth="1"/>
    <col min="14343" max="14343" width="13.15234375" style="4" bestFit="1" customWidth="1"/>
    <col min="14344" max="14345" width="19.84375" style="4" customWidth="1"/>
    <col min="14346" max="14346" width="17.69140625" style="4" customWidth="1"/>
    <col min="14347" max="14347" width="22.84375" style="4" customWidth="1"/>
    <col min="14348" max="14348" width="28.69140625" style="4" customWidth="1"/>
    <col min="14349" max="14349" width="32.3828125" style="4" customWidth="1"/>
    <col min="14350" max="14350" width="35.69140625" style="4" customWidth="1"/>
    <col min="14351" max="14592" width="9.15234375" style="4"/>
    <col min="14593" max="14593" width="16.84375" style="4" customWidth="1"/>
    <col min="14594" max="14595" width="15.15234375" style="4" customWidth="1"/>
    <col min="14596" max="14596" width="20" style="4" customWidth="1"/>
    <col min="14597" max="14598" width="22.53515625" style="4" customWidth="1"/>
    <col min="14599" max="14599" width="13.15234375" style="4" bestFit="1" customWidth="1"/>
    <col min="14600" max="14601" width="19.84375" style="4" customWidth="1"/>
    <col min="14602" max="14602" width="17.69140625" style="4" customWidth="1"/>
    <col min="14603" max="14603" width="22.84375" style="4" customWidth="1"/>
    <col min="14604" max="14604" width="28.69140625" style="4" customWidth="1"/>
    <col min="14605" max="14605" width="32.3828125" style="4" customWidth="1"/>
    <col min="14606" max="14606" width="35.69140625" style="4" customWidth="1"/>
    <col min="14607" max="14848" width="9.15234375" style="4"/>
    <col min="14849" max="14849" width="16.84375" style="4" customWidth="1"/>
    <col min="14850" max="14851" width="15.15234375" style="4" customWidth="1"/>
    <col min="14852" max="14852" width="20" style="4" customWidth="1"/>
    <col min="14853" max="14854" width="22.53515625" style="4" customWidth="1"/>
    <col min="14855" max="14855" width="13.15234375" style="4" bestFit="1" customWidth="1"/>
    <col min="14856" max="14857" width="19.84375" style="4" customWidth="1"/>
    <col min="14858" max="14858" width="17.69140625" style="4" customWidth="1"/>
    <col min="14859" max="14859" width="22.84375" style="4" customWidth="1"/>
    <col min="14860" max="14860" width="28.69140625" style="4" customWidth="1"/>
    <col min="14861" max="14861" width="32.3828125" style="4" customWidth="1"/>
    <col min="14862" max="14862" width="35.69140625" style="4" customWidth="1"/>
    <col min="14863" max="15104" width="9.15234375" style="4"/>
    <col min="15105" max="15105" width="16.84375" style="4" customWidth="1"/>
    <col min="15106" max="15107" width="15.15234375" style="4" customWidth="1"/>
    <col min="15108" max="15108" width="20" style="4" customWidth="1"/>
    <col min="15109" max="15110" width="22.53515625" style="4" customWidth="1"/>
    <col min="15111" max="15111" width="13.15234375" style="4" bestFit="1" customWidth="1"/>
    <col min="15112" max="15113" width="19.84375" style="4" customWidth="1"/>
    <col min="15114" max="15114" width="17.69140625" style="4" customWidth="1"/>
    <col min="15115" max="15115" width="22.84375" style="4" customWidth="1"/>
    <col min="15116" max="15116" width="28.69140625" style="4" customWidth="1"/>
    <col min="15117" max="15117" width="32.3828125" style="4" customWidth="1"/>
    <col min="15118" max="15118" width="35.69140625" style="4" customWidth="1"/>
    <col min="15119" max="15360" width="9.15234375" style="4"/>
    <col min="15361" max="15361" width="16.84375" style="4" customWidth="1"/>
    <col min="15362" max="15363" width="15.15234375" style="4" customWidth="1"/>
    <col min="15364" max="15364" width="20" style="4" customWidth="1"/>
    <col min="15365" max="15366" width="22.53515625" style="4" customWidth="1"/>
    <col min="15367" max="15367" width="13.15234375" style="4" bestFit="1" customWidth="1"/>
    <col min="15368" max="15369" width="19.84375" style="4" customWidth="1"/>
    <col min="15370" max="15370" width="17.69140625" style="4" customWidth="1"/>
    <col min="15371" max="15371" width="22.84375" style="4" customWidth="1"/>
    <col min="15372" max="15372" width="28.69140625" style="4" customWidth="1"/>
    <col min="15373" max="15373" width="32.3828125" style="4" customWidth="1"/>
    <col min="15374" max="15374" width="35.69140625" style="4" customWidth="1"/>
    <col min="15375" max="15616" width="9.15234375" style="4"/>
    <col min="15617" max="15617" width="16.84375" style="4" customWidth="1"/>
    <col min="15618" max="15619" width="15.15234375" style="4" customWidth="1"/>
    <col min="15620" max="15620" width="20" style="4" customWidth="1"/>
    <col min="15621" max="15622" width="22.53515625" style="4" customWidth="1"/>
    <col min="15623" max="15623" width="13.15234375" style="4" bestFit="1" customWidth="1"/>
    <col min="15624" max="15625" width="19.84375" style="4" customWidth="1"/>
    <col min="15626" max="15626" width="17.69140625" style="4" customWidth="1"/>
    <col min="15627" max="15627" width="22.84375" style="4" customWidth="1"/>
    <col min="15628" max="15628" width="28.69140625" style="4" customWidth="1"/>
    <col min="15629" max="15629" width="32.3828125" style="4" customWidth="1"/>
    <col min="15630" max="15630" width="35.69140625" style="4" customWidth="1"/>
    <col min="15631" max="15872" width="9.15234375" style="4"/>
    <col min="15873" max="15873" width="16.84375" style="4" customWidth="1"/>
    <col min="15874" max="15875" width="15.15234375" style="4" customWidth="1"/>
    <col min="15876" max="15876" width="20" style="4" customWidth="1"/>
    <col min="15877" max="15878" width="22.53515625" style="4" customWidth="1"/>
    <col min="15879" max="15879" width="13.15234375" style="4" bestFit="1" customWidth="1"/>
    <col min="15880" max="15881" width="19.84375" style="4" customWidth="1"/>
    <col min="15882" max="15882" width="17.69140625" style="4" customWidth="1"/>
    <col min="15883" max="15883" width="22.84375" style="4" customWidth="1"/>
    <col min="15884" max="15884" width="28.69140625" style="4" customWidth="1"/>
    <col min="15885" max="15885" width="32.3828125" style="4" customWidth="1"/>
    <col min="15886" max="15886" width="35.69140625" style="4" customWidth="1"/>
    <col min="15887" max="16128" width="9.15234375" style="4"/>
    <col min="16129" max="16129" width="16.84375" style="4" customWidth="1"/>
    <col min="16130" max="16131" width="15.15234375" style="4" customWidth="1"/>
    <col min="16132" max="16132" width="20" style="4" customWidth="1"/>
    <col min="16133" max="16134" width="22.53515625" style="4" customWidth="1"/>
    <col min="16135" max="16135" width="13.15234375" style="4" bestFit="1" customWidth="1"/>
    <col min="16136" max="16137" width="19.84375" style="4" customWidth="1"/>
    <col min="16138" max="16138" width="17.69140625" style="4" customWidth="1"/>
    <col min="16139" max="16139" width="22.84375" style="4" customWidth="1"/>
    <col min="16140" max="16140" width="28.69140625" style="4" customWidth="1"/>
    <col min="16141" max="16141" width="32.3828125" style="4" customWidth="1"/>
    <col min="16142" max="16142" width="35.69140625" style="4" customWidth="1"/>
    <col min="16143" max="16384" width="9.15234375" style="4"/>
  </cols>
  <sheetData>
    <row r="1" spans="1:14" ht="15" customHeight="1" x14ac:dyDescent="0.3">
      <c r="A1" s="39" t="s">
        <v>0</v>
      </c>
      <c r="B1" s="39" t="s">
        <v>1</v>
      </c>
      <c r="C1" s="40" t="s">
        <v>17</v>
      </c>
      <c r="D1" s="41"/>
      <c r="E1" s="42"/>
      <c r="F1" s="40" t="s">
        <v>18</v>
      </c>
      <c r="G1" s="41"/>
      <c r="H1" s="41"/>
      <c r="I1" s="43" t="s">
        <v>19</v>
      </c>
      <c r="J1" s="43"/>
      <c r="K1" s="43"/>
      <c r="L1" s="43" t="s">
        <v>20</v>
      </c>
      <c r="M1" s="43" t="s">
        <v>21</v>
      </c>
      <c r="N1" s="43" t="s">
        <v>22</v>
      </c>
    </row>
    <row r="2" spans="1:14" ht="15" customHeight="1" x14ac:dyDescent="0.3">
      <c r="A2" s="39"/>
      <c r="B2" s="39"/>
      <c r="C2" s="5" t="s">
        <v>23</v>
      </c>
      <c r="D2" s="6" t="s">
        <v>2</v>
      </c>
      <c r="E2" s="7" t="s">
        <v>16</v>
      </c>
      <c r="F2" s="8" t="s">
        <v>24</v>
      </c>
      <c r="G2" s="8" t="s">
        <v>2</v>
      </c>
      <c r="H2" s="9" t="s">
        <v>16</v>
      </c>
      <c r="I2" s="5" t="s">
        <v>25</v>
      </c>
      <c r="J2" s="5" t="s">
        <v>26</v>
      </c>
      <c r="K2" s="5" t="s">
        <v>27</v>
      </c>
      <c r="L2" s="43"/>
      <c r="M2" s="43"/>
      <c r="N2" s="43"/>
    </row>
    <row r="3" spans="1:14" ht="15" customHeight="1" x14ac:dyDescent="0.3">
      <c r="A3" s="10">
        <v>2005</v>
      </c>
      <c r="B3" s="11"/>
      <c r="C3" s="21" t="s">
        <v>3</v>
      </c>
      <c r="D3" s="22">
        <v>3912214</v>
      </c>
      <c r="E3" s="23">
        <v>382000</v>
      </c>
      <c r="F3" s="24">
        <v>770</v>
      </c>
      <c r="G3" s="25" t="s">
        <v>3</v>
      </c>
      <c r="H3" s="23" t="s">
        <v>3</v>
      </c>
      <c r="I3" s="12"/>
      <c r="J3" s="12"/>
      <c r="K3" s="12"/>
      <c r="L3" s="12"/>
      <c r="M3" s="12"/>
      <c r="N3" s="12"/>
    </row>
    <row r="4" spans="1:14" ht="15" customHeight="1" x14ac:dyDescent="0.3">
      <c r="A4" s="10">
        <v>2006</v>
      </c>
      <c r="B4" s="11"/>
      <c r="C4" s="21">
        <v>521</v>
      </c>
      <c r="D4" s="22">
        <v>4332928</v>
      </c>
      <c r="E4" s="23">
        <v>481000</v>
      </c>
      <c r="F4" s="24">
        <v>980</v>
      </c>
      <c r="G4" s="25">
        <v>63083</v>
      </c>
      <c r="H4" s="23">
        <v>54450</v>
      </c>
      <c r="I4" s="12"/>
      <c r="J4" s="13"/>
      <c r="K4" s="13"/>
      <c r="L4" s="13"/>
      <c r="M4" s="13"/>
      <c r="N4" s="13"/>
    </row>
    <row r="5" spans="1:14" ht="15" customHeight="1" x14ac:dyDescent="0.3">
      <c r="A5" s="10">
        <v>2007</v>
      </c>
      <c r="B5" s="11"/>
      <c r="C5" s="21">
        <v>719</v>
      </c>
      <c r="D5" s="22">
        <v>15431711</v>
      </c>
      <c r="E5" s="23">
        <v>1159000</v>
      </c>
      <c r="F5" s="24">
        <v>1600</v>
      </c>
      <c r="G5" s="25">
        <v>515431</v>
      </c>
      <c r="H5" s="23">
        <v>1159040</v>
      </c>
      <c r="I5" s="12"/>
      <c r="J5" s="13"/>
      <c r="K5" s="13"/>
      <c r="L5" s="13"/>
      <c r="M5" s="13"/>
      <c r="N5" s="13"/>
    </row>
    <row r="6" spans="1:14" ht="15" customHeight="1" x14ac:dyDescent="0.3">
      <c r="A6" s="10">
        <v>2008</v>
      </c>
      <c r="B6" s="11"/>
      <c r="C6" s="21">
        <v>867</v>
      </c>
      <c r="D6" s="22">
        <v>16166491</v>
      </c>
      <c r="E6" s="23">
        <v>1493000</v>
      </c>
      <c r="F6" s="24">
        <v>2290</v>
      </c>
      <c r="G6" s="25">
        <v>603759</v>
      </c>
      <c r="H6" s="23">
        <v>3899390</v>
      </c>
      <c r="I6" s="12"/>
      <c r="J6" s="13"/>
      <c r="K6" s="13"/>
      <c r="L6" s="13"/>
      <c r="M6" s="13"/>
      <c r="N6" s="13"/>
    </row>
    <row r="7" spans="1:14" ht="15" customHeight="1" x14ac:dyDescent="0.3">
      <c r="A7" s="10">
        <v>2009</v>
      </c>
      <c r="B7" s="11"/>
      <c r="C7" s="21">
        <v>917</v>
      </c>
      <c r="D7" s="22">
        <v>43106968</v>
      </c>
      <c r="E7" s="23">
        <v>7747000</v>
      </c>
      <c r="F7" s="24">
        <v>3728</v>
      </c>
      <c r="G7" s="25">
        <v>463299</v>
      </c>
      <c r="H7" s="23">
        <v>1149000</v>
      </c>
      <c r="I7" s="12"/>
      <c r="J7" s="13"/>
      <c r="K7" s="13"/>
      <c r="L7" s="13"/>
      <c r="M7" s="13"/>
      <c r="N7" s="13"/>
    </row>
    <row r="8" spans="1:14" ht="15" customHeight="1" x14ac:dyDescent="0.3">
      <c r="A8" s="10">
        <v>2010</v>
      </c>
      <c r="B8" s="11"/>
      <c r="C8" s="21">
        <v>1060</v>
      </c>
      <c r="D8" s="22">
        <v>80223547</v>
      </c>
      <c r="E8" s="23">
        <v>8200000</v>
      </c>
      <c r="F8" s="24">
        <v>1978</v>
      </c>
      <c r="G8" s="25">
        <v>839137</v>
      </c>
      <c r="H8" s="23">
        <v>279000</v>
      </c>
      <c r="I8" s="12"/>
      <c r="J8" s="13"/>
      <c r="K8" s="13"/>
      <c r="L8" s="13"/>
      <c r="M8" s="13"/>
      <c r="N8" s="13"/>
    </row>
    <row r="9" spans="1:14" ht="15" customHeight="1" x14ac:dyDescent="0.3">
      <c r="A9" s="10">
        <v>2011</v>
      </c>
      <c r="B9" s="11"/>
      <c r="C9" s="21">
        <v>1117</v>
      </c>
      <c r="D9" s="22">
        <v>69554496</v>
      </c>
      <c r="E9" s="23">
        <v>9642000</v>
      </c>
      <c r="F9" s="24">
        <v>1434</v>
      </c>
      <c r="G9" s="25">
        <v>1584912</v>
      </c>
      <c r="H9" s="23">
        <v>203000</v>
      </c>
      <c r="I9" s="12"/>
      <c r="J9" s="13"/>
      <c r="K9" s="13"/>
      <c r="L9" s="13"/>
      <c r="M9" s="13"/>
      <c r="N9" s="13"/>
    </row>
    <row r="10" spans="1:14" ht="15" customHeight="1" x14ac:dyDescent="0.3">
      <c r="A10" s="10">
        <v>2012</v>
      </c>
      <c r="B10" s="11"/>
      <c r="C10" s="21">
        <v>1361</v>
      </c>
      <c r="D10" s="22">
        <v>69573756</v>
      </c>
      <c r="E10" s="23">
        <v>5279000</v>
      </c>
      <c r="F10" s="24">
        <v>1910</v>
      </c>
      <c r="G10" s="25">
        <v>805618</v>
      </c>
      <c r="H10" s="23">
        <v>198080</v>
      </c>
      <c r="I10" s="12"/>
      <c r="J10" s="13"/>
      <c r="K10" s="13"/>
      <c r="L10" s="13"/>
      <c r="M10" s="13"/>
      <c r="N10" s="13"/>
    </row>
    <row r="11" spans="1:14" x14ac:dyDescent="0.3">
      <c r="A11" s="14"/>
      <c r="B11" s="14"/>
      <c r="C11" s="14"/>
      <c r="D11" s="14"/>
      <c r="E11" s="14"/>
      <c r="H11" s="14"/>
      <c r="I11" s="14"/>
      <c r="J11" s="14"/>
      <c r="K11" s="14"/>
      <c r="L11" s="14"/>
      <c r="M11" s="14"/>
      <c r="N11" s="14"/>
    </row>
    <row r="12" spans="1:14" x14ac:dyDescent="0.3">
      <c r="A12" s="14"/>
      <c r="B12" s="14"/>
      <c r="C12" s="14"/>
      <c r="D12" s="14"/>
      <c r="E12" s="14"/>
      <c r="H12" s="14"/>
      <c r="I12" s="14"/>
      <c r="J12" s="14"/>
      <c r="K12" s="14"/>
      <c r="L12" s="14"/>
      <c r="M12" s="14"/>
      <c r="N12" s="14"/>
    </row>
    <row r="13" spans="1:14" x14ac:dyDescent="0.3">
      <c r="A13" s="15">
        <v>2013</v>
      </c>
      <c r="B13" s="15" t="s">
        <v>4</v>
      </c>
      <c r="C13" s="22">
        <v>1367</v>
      </c>
      <c r="D13" s="22">
        <v>6460656</v>
      </c>
      <c r="E13" s="23">
        <v>916918.21</v>
      </c>
      <c r="F13" s="25">
        <v>1948</v>
      </c>
      <c r="G13" s="25">
        <v>60926</v>
      </c>
      <c r="H13" s="23">
        <v>21064.7</v>
      </c>
      <c r="I13" s="16">
        <v>1948</v>
      </c>
      <c r="J13" s="16">
        <v>60926</v>
      </c>
      <c r="K13" s="16">
        <v>21064.7</v>
      </c>
      <c r="L13" s="23">
        <v>12597.08779082</v>
      </c>
      <c r="M13" s="26">
        <v>2033.8535298199997</v>
      </c>
      <c r="N13" s="27"/>
    </row>
    <row r="14" spans="1:14" x14ac:dyDescent="0.3">
      <c r="A14" s="15">
        <v>2013</v>
      </c>
      <c r="B14" s="15" t="s">
        <v>5</v>
      </c>
      <c r="C14" s="22">
        <v>1371</v>
      </c>
      <c r="D14" s="22">
        <v>4617897</v>
      </c>
      <c r="E14" s="23">
        <v>390555.42</v>
      </c>
      <c r="F14" s="25">
        <v>1945</v>
      </c>
      <c r="G14" s="25">
        <v>61950</v>
      </c>
      <c r="H14" s="23">
        <v>22510.48</v>
      </c>
      <c r="I14" s="17">
        <v>1945</v>
      </c>
      <c r="J14" s="17">
        <v>611950</v>
      </c>
      <c r="K14" s="17">
        <v>22510.48</v>
      </c>
      <c r="L14" s="23">
        <v>7426.7263691899998</v>
      </c>
      <c r="M14" s="26">
        <v>1219.6384309100001</v>
      </c>
      <c r="N14" s="27"/>
    </row>
    <row r="15" spans="1:14" x14ac:dyDescent="0.3">
      <c r="A15" s="15">
        <v>2013</v>
      </c>
      <c r="B15" s="15" t="s">
        <v>6</v>
      </c>
      <c r="C15" s="22">
        <v>1363</v>
      </c>
      <c r="D15" s="22">
        <v>5455178</v>
      </c>
      <c r="E15" s="23">
        <v>577415.13</v>
      </c>
      <c r="F15" s="25">
        <v>1956</v>
      </c>
      <c r="G15" s="25">
        <v>62693</v>
      </c>
      <c r="H15" s="23">
        <v>30410.43</v>
      </c>
      <c r="I15" s="17">
        <v>1956</v>
      </c>
      <c r="J15" s="17">
        <v>62693</v>
      </c>
      <c r="K15" s="17">
        <v>30410.43</v>
      </c>
      <c r="L15" s="23">
        <v>8766.7356548600001</v>
      </c>
      <c r="M15" s="26">
        <v>1498.9645153199999</v>
      </c>
      <c r="N15" s="27"/>
    </row>
    <row r="16" spans="1:14" x14ac:dyDescent="0.3">
      <c r="A16" s="15">
        <v>2013</v>
      </c>
      <c r="B16" s="15" t="s">
        <v>7</v>
      </c>
      <c r="C16" s="22">
        <v>1396</v>
      </c>
      <c r="D16" s="22">
        <v>5073800</v>
      </c>
      <c r="E16" s="23">
        <v>554852.86</v>
      </c>
      <c r="F16" s="25">
        <v>1983</v>
      </c>
      <c r="G16" s="25">
        <v>65385</v>
      </c>
      <c r="H16" s="23">
        <v>20212.419999999998</v>
      </c>
      <c r="I16" s="17">
        <v>1983</v>
      </c>
      <c r="J16" s="17">
        <v>65385</v>
      </c>
      <c r="K16" s="17">
        <v>20212.419999999998</v>
      </c>
      <c r="L16" s="23">
        <v>10438.14</v>
      </c>
      <c r="M16" s="26">
        <v>1583.14</v>
      </c>
      <c r="N16" s="27"/>
    </row>
    <row r="17" spans="1:24" x14ac:dyDescent="0.3">
      <c r="A17" s="15">
        <v>2013</v>
      </c>
      <c r="B17" s="15" t="s">
        <v>8</v>
      </c>
      <c r="C17" s="22">
        <v>1402</v>
      </c>
      <c r="D17" s="22">
        <v>4934931</v>
      </c>
      <c r="E17" s="23">
        <v>596212.28</v>
      </c>
      <c r="F17" s="25">
        <v>1974</v>
      </c>
      <c r="G17" s="25">
        <v>60829</v>
      </c>
      <c r="H17" s="23">
        <v>21494.29</v>
      </c>
      <c r="I17" s="17">
        <v>1974</v>
      </c>
      <c r="J17" s="17">
        <v>60829</v>
      </c>
      <c r="K17" s="17">
        <v>21494.29</v>
      </c>
      <c r="L17" s="23">
        <v>10375.108942700001</v>
      </c>
      <c r="M17" s="26">
        <v>1776.2763041199998</v>
      </c>
      <c r="N17" s="27"/>
    </row>
    <row r="18" spans="1:24" x14ac:dyDescent="0.3">
      <c r="A18" s="15">
        <v>2013</v>
      </c>
      <c r="B18" s="15" t="s">
        <v>9</v>
      </c>
      <c r="C18" s="22">
        <v>1442</v>
      </c>
      <c r="D18" s="22">
        <v>5566423</v>
      </c>
      <c r="E18" s="23">
        <v>581211.99</v>
      </c>
      <c r="F18" s="25">
        <v>2548</v>
      </c>
      <c r="G18" s="25">
        <v>64065</v>
      </c>
      <c r="H18" s="23">
        <v>29244.84</v>
      </c>
      <c r="I18" s="16">
        <v>2548</v>
      </c>
      <c r="J18" s="16">
        <v>64065</v>
      </c>
      <c r="K18" s="16">
        <v>29244.84</v>
      </c>
      <c r="L18" s="23">
        <v>9296.734991719999</v>
      </c>
      <c r="M18" s="26">
        <v>1400.29490999</v>
      </c>
      <c r="N18" s="27"/>
    </row>
    <row r="19" spans="1:24" x14ac:dyDescent="0.3">
      <c r="A19" s="15">
        <v>2013</v>
      </c>
      <c r="B19" s="15" t="s">
        <v>10</v>
      </c>
      <c r="C19" s="22">
        <v>1454</v>
      </c>
      <c r="D19" s="22">
        <v>6014694</v>
      </c>
      <c r="E19" s="23">
        <v>649550.84</v>
      </c>
      <c r="F19" s="25">
        <v>2414</v>
      </c>
      <c r="G19" s="25">
        <v>58513</v>
      </c>
      <c r="H19" s="23">
        <v>28849.30067773</v>
      </c>
      <c r="I19" s="22">
        <v>3818546</v>
      </c>
      <c r="J19" s="22">
        <v>11348</v>
      </c>
      <c r="K19" s="22">
        <v>31343</v>
      </c>
      <c r="L19" s="23">
        <v>9278.50112395</v>
      </c>
      <c r="M19" s="28">
        <v>3032.2350329999999</v>
      </c>
      <c r="N19" s="23">
        <v>1463.70059044</v>
      </c>
    </row>
    <row r="20" spans="1:24" x14ac:dyDescent="0.3">
      <c r="A20" s="15">
        <v>2013</v>
      </c>
      <c r="B20" s="15" t="s">
        <v>11</v>
      </c>
      <c r="C20" s="29">
        <v>1436</v>
      </c>
      <c r="D20" s="29">
        <v>6207763</v>
      </c>
      <c r="E20" s="30" t="s">
        <v>28</v>
      </c>
      <c r="F20" s="31">
        <v>2809</v>
      </c>
      <c r="G20" s="31">
        <v>79054</v>
      </c>
      <c r="H20" s="30">
        <v>45217.983135120005</v>
      </c>
      <c r="I20" s="22">
        <v>3142474</v>
      </c>
      <c r="J20" s="22">
        <v>35772</v>
      </c>
      <c r="K20" s="22">
        <v>32734</v>
      </c>
      <c r="L20" s="23">
        <v>11340.460816000001</v>
      </c>
      <c r="M20" s="32">
        <v>3128.4065023799999</v>
      </c>
      <c r="N20" s="33">
        <v>1417.02794395</v>
      </c>
    </row>
    <row r="21" spans="1:24" x14ac:dyDescent="0.3">
      <c r="A21" s="15">
        <v>2013</v>
      </c>
      <c r="B21" s="15" t="s">
        <v>12</v>
      </c>
      <c r="C21" s="29">
        <v>1452</v>
      </c>
      <c r="D21" s="29">
        <v>5974691</v>
      </c>
      <c r="E21" s="30">
        <v>619386.36</v>
      </c>
      <c r="F21" s="31">
        <v>2848</v>
      </c>
      <c r="G21" s="31">
        <v>68631</v>
      </c>
      <c r="H21" s="30">
        <v>41573.613099859998</v>
      </c>
      <c r="I21" s="22">
        <v>3385817</v>
      </c>
      <c r="J21" s="22">
        <v>40403</v>
      </c>
      <c r="K21" s="22">
        <v>46113</v>
      </c>
      <c r="L21" s="23">
        <v>10154.027485120001</v>
      </c>
      <c r="M21" s="32">
        <v>3174.8573500000002</v>
      </c>
      <c r="N21" s="33">
        <v>2007.0148828800002</v>
      </c>
    </row>
    <row r="22" spans="1:24" x14ac:dyDescent="0.3">
      <c r="A22" s="15">
        <v>2013</v>
      </c>
      <c r="B22" s="15" t="s">
        <v>13</v>
      </c>
      <c r="C22" s="29">
        <v>1448</v>
      </c>
      <c r="D22" s="29">
        <v>6764718</v>
      </c>
      <c r="E22" s="30">
        <v>720598.72741877998</v>
      </c>
      <c r="F22" s="31">
        <v>3121</v>
      </c>
      <c r="G22" s="31">
        <v>79730</v>
      </c>
      <c r="H22" s="30">
        <v>41902.883963709995</v>
      </c>
      <c r="I22" s="22">
        <v>2241005</v>
      </c>
      <c r="J22" s="22">
        <v>39870</v>
      </c>
      <c r="K22" s="22">
        <v>31803</v>
      </c>
      <c r="L22" s="23">
        <v>12447.862712339998</v>
      </c>
      <c r="M22" s="32">
        <v>4005.0057574500001</v>
      </c>
      <c r="N22" s="33">
        <v>2070.8536583099999</v>
      </c>
    </row>
    <row r="23" spans="1:24" x14ac:dyDescent="0.3">
      <c r="A23" s="15">
        <v>2013</v>
      </c>
      <c r="B23" s="15" t="s">
        <v>14</v>
      </c>
      <c r="C23" s="29">
        <v>1464</v>
      </c>
      <c r="D23" s="29">
        <v>7073212</v>
      </c>
      <c r="E23" s="30">
        <v>633335.46868794993</v>
      </c>
      <c r="F23" s="31">
        <v>2733</v>
      </c>
      <c r="G23" s="31">
        <v>60522</v>
      </c>
      <c r="H23" s="30">
        <v>31718.670491249999</v>
      </c>
      <c r="I23" s="22">
        <v>3025987.56</v>
      </c>
      <c r="J23" s="22">
        <v>37526</v>
      </c>
      <c r="K23" s="22">
        <v>35785</v>
      </c>
      <c r="L23" s="23">
        <v>10375.62084924</v>
      </c>
      <c r="M23" s="32">
        <v>3194.759</v>
      </c>
      <c r="N23" s="33">
        <v>2054.6495544499999</v>
      </c>
    </row>
    <row r="24" spans="1:24" x14ac:dyDescent="0.3">
      <c r="A24" s="15"/>
      <c r="B24" s="15" t="s">
        <v>15</v>
      </c>
      <c r="C24" s="29">
        <v>1481</v>
      </c>
      <c r="D24" s="29">
        <v>7274949</v>
      </c>
      <c r="E24" s="30">
        <v>738454.83789005002</v>
      </c>
      <c r="F24" s="31">
        <v>3143</v>
      </c>
      <c r="G24" s="31">
        <v>80238</v>
      </c>
      <c r="H24" s="30">
        <v>45016.300427999995</v>
      </c>
      <c r="I24" s="22">
        <v>3175079</v>
      </c>
      <c r="J24" s="22">
        <v>32655</v>
      </c>
      <c r="K24" s="22">
        <v>37816</v>
      </c>
      <c r="L24" s="23">
        <v>12236.62084924</v>
      </c>
      <c r="M24" s="32">
        <v>2989.7649999999999</v>
      </c>
      <c r="N24" s="33">
        <v>2093.3763509099999</v>
      </c>
    </row>
    <row r="25" spans="1:24" x14ac:dyDescent="0.3">
      <c r="A25" s="14"/>
      <c r="B25" s="14"/>
      <c r="C25" s="14"/>
      <c r="D25" s="14"/>
      <c r="E25" s="14"/>
      <c r="H25" s="14"/>
      <c r="I25" s="14"/>
      <c r="J25" s="14"/>
      <c r="K25" s="14"/>
      <c r="L25" s="14"/>
      <c r="M25" s="14"/>
      <c r="N25" s="14"/>
    </row>
    <row r="26" spans="1:24" x14ac:dyDescent="0.3">
      <c r="A26" s="14"/>
      <c r="B26" s="14"/>
      <c r="C26" s="14"/>
      <c r="D26" s="14"/>
      <c r="E26" s="14"/>
      <c r="H26" s="14"/>
      <c r="I26" s="14"/>
      <c r="J26" s="14"/>
      <c r="K26" s="14"/>
      <c r="L26" s="14"/>
      <c r="M26" s="14"/>
      <c r="N26" s="14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x14ac:dyDescent="0.3">
      <c r="A27" s="15">
        <v>2014</v>
      </c>
      <c r="B27" s="15" t="s">
        <v>4</v>
      </c>
      <c r="C27" s="22">
        <v>1489</v>
      </c>
      <c r="D27" s="22">
        <v>5588061</v>
      </c>
      <c r="E27" s="30">
        <v>723100.21124480001</v>
      </c>
      <c r="F27" s="25">
        <v>3117</v>
      </c>
      <c r="G27" s="25">
        <v>97292</v>
      </c>
      <c r="H27" s="30">
        <v>59311.085600010003</v>
      </c>
      <c r="I27" s="22">
        <v>2963691</v>
      </c>
      <c r="J27" s="22">
        <v>34557</v>
      </c>
      <c r="K27" s="22">
        <v>37861</v>
      </c>
      <c r="L27" s="26">
        <v>10259.17</v>
      </c>
      <c r="M27" s="26">
        <v>3424.47</v>
      </c>
      <c r="N27" s="26">
        <v>1787.62</v>
      </c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">
      <c r="A28" s="15">
        <v>2014</v>
      </c>
      <c r="B28" s="15" t="s">
        <v>5</v>
      </c>
      <c r="C28" s="29">
        <v>1495</v>
      </c>
      <c r="D28" s="29">
        <v>4486680</v>
      </c>
      <c r="E28" s="30">
        <v>550232.61470043997</v>
      </c>
      <c r="F28" s="25">
        <v>3108</v>
      </c>
      <c r="G28" s="25">
        <v>101793</v>
      </c>
      <c r="H28" s="30">
        <v>61671.029139509999</v>
      </c>
      <c r="I28" s="22">
        <v>2988152</v>
      </c>
      <c r="J28" s="22">
        <v>37652</v>
      </c>
      <c r="K28" s="22">
        <v>42930</v>
      </c>
      <c r="L28" s="26">
        <v>10619.27</v>
      </c>
      <c r="M28" s="26">
        <v>3732.87</v>
      </c>
      <c r="N28" s="26">
        <v>1795.7</v>
      </c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3">
      <c r="A29" s="15">
        <v>2014</v>
      </c>
      <c r="B29" s="15" t="s">
        <v>6</v>
      </c>
      <c r="C29" s="22">
        <v>1503</v>
      </c>
      <c r="D29" s="22">
        <v>5656723</v>
      </c>
      <c r="E29" s="30">
        <v>703582.26809352008</v>
      </c>
      <c r="F29" s="25">
        <v>3953</v>
      </c>
      <c r="G29" s="25">
        <v>98369</v>
      </c>
      <c r="H29" s="30">
        <v>47245.800298590002</v>
      </c>
      <c r="I29" s="22">
        <v>3031358</v>
      </c>
      <c r="J29" s="22">
        <v>35863</v>
      </c>
      <c r="K29" s="22">
        <v>42958</v>
      </c>
      <c r="L29" s="26">
        <v>12446.11</v>
      </c>
      <c r="M29" s="26">
        <v>3855.12</v>
      </c>
      <c r="N29" s="26">
        <v>2752.61</v>
      </c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3">
      <c r="A30" s="15">
        <v>2014</v>
      </c>
      <c r="B30" s="15" t="s">
        <v>7</v>
      </c>
      <c r="C30" s="29">
        <v>1504</v>
      </c>
      <c r="D30" s="29">
        <v>5392398</v>
      </c>
      <c r="E30" s="30">
        <v>643632.23692256003</v>
      </c>
      <c r="F30" s="25">
        <v>3460</v>
      </c>
      <c r="G30" s="25">
        <v>82990</v>
      </c>
      <c r="H30" s="30">
        <v>42261.199240620001</v>
      </c>
      <c r="I30" s="22">
        <v>3174815</v>
      </c>
      <c r="J30" s="22">
        <v>36864</v>
      </c>
      <c r="K30" s="22">
        <v>42962</v>
      </c>
      <c r="L30" s="26">
        <v>12456.58</v>
      </c>
      <c r="M30" s="26">
        <v>3867.23</v>
      </c>
      <c r="N30" s="26">
        <v>2756.78</v>
      </c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3">
      <c r="A31" s="15">
        <v>2014</v>
      </c>
      <c r="B31" s="15" t="s">
        <v>8</v>
      </c>
      <c r="C31" s="22">
        <v>1131</v>
      </c>
      <c r="D31" s="22">
        <v>4563774</v>
      </c>
      <c r="E31" s="30">
        <v>662544.29106107994</v>
      </c>
      <c r="F31" s="25">
        <v>3553</v>
      </c>
      <c r="G31" s="25">
        <v>89758</v>
      </c>
      <c r="H31" s="30">
        <v>48046.432405629996</v>
      </c>
      <c r="I31" s="22">
        <v>1795181</v>
      </c>
      <c r="J31" s="22">
        <v>42043</v>
      </c>
      <c r="K31" s="22">
        <v>0</v>
      </c>
      <c r="L31" s="26">
        <v>10963.92674701</v>
      </c>
      <c r="M31" s="26">
        <v>3706.6990506999996</v>
      </c>
      <c r="N31" s="26">
        <v>2406.7979824899999</v>
      </c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3">
      <c r="A32" s="15">
        <v>2014</v>
      </c>
      <c r="B32" s="15" t="s">
        <v>9</v>
      </c>
      <c r="C32" s="29">
        <v>1531</v>
      </c>
      <c r="D32" s="29">
        <v>5755988</v>
      </c>
      <c r="E32" s="30">
        <v>707366.89518318011</v>
      </c>
      <c r="F32" s="25">
        <v>3609</v>
      </c>
      <c r="G32" s="25">
        <v>127213</v>
      </c>
      <c r="H32" s="30">
        <v>79615.562001359998</v>
      </c>
      <c r="I32" s="22">
        <v>2389453</v>
      </c>
      <c r="J32" s="22">
        <v>42043</v>
      </c>
      <c r="K32" s="22">
        <v>31620</v>
      </c>
      <c r="L32" s="26">
        <v>10607.878163200001</v>
      </c>
      <c r="M32" s="26">
        <v>3683.23441843</v>
      </c>
      <c r="N32" s="26">
        <v>2483.0121598999999</v>
      </c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">
      <c r="A33" s="15">
        <v>2014</v>
      </c>
      <c r="B33" s="15" t="s">
        <v>10</v>
      </c>
      <c r="C33" s="22">
        <v>1531</v>
      </c>
      <c r="D33" s="22">
        <v>6145023</v>
      </c>
      <c r="E33" s="30">
        <v>819704.58</v>
      </c>
      <c r="F33" s="25">
        <v>3945</v>
      </c>
      <c r="G33" s="25">
        <v>147360</v>
      </c>
      <c r="H33" s="30">
        <v>88852.828089000002</v>
      </c>
      <c r="I33" s="22">
        <v>2366990</v>
      </c>
      <c r="J33" s="22">
        <v>43697</v>
      </c>
      <c r="K33" s="22">
        <v>31620</v>
      </c>
      <c r="L33" s="28">
        <v>11370.404459240001</v>
      </c>
      <c r="M33" s="28">
        <v>3816.8928839999999</v>
      </c>
      <c r="N33" s="28">
        <v>2871.0755667399999</v>
      </c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3">
      <c r="A34" s="15">
        <v>2014</v>
      </c>
      <c r="B34" s="15" t="s">
        <v>11</v>
      </c>
      <c r="C34" s="29">
        <v>1516</v>
      </c>
      <c r="D34" s="29">
        <v>5687689</v>
      </c>
      <c r="E34" s="30">
        <v>753247.61</v>
      </c>
      <c r="F34" s="25">
        <v>2369</v>
      </c>
      <c r="G34" s="25">
        <v>151561</v>
      </c>
      <c r="H34" s="30">
        <v>95525.363256750003</v>
      </c>
      <c r="I34" s="22">
        <v>2426851</v>
      </c>
      <c r="J34" s="22">
        <v>45451</v>
      </c>
      <c r="K34" s="22">
        <v>32620</v>
      </c>
      <c r="L34" s="32">
        <v>11601.30304002</v>
      </c>
      <c r="M34" s="32">
        <v>4096.8885268499998</v>
      </c>
      <c r="N34" s="32">
        <v>3829.4736652199999</v>
      </c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3">
      <c r="A35" s="15">
        <v>2014</v>
      </c>
      <c r="B35" s="15" t="s">
        <v>12</v>
      </c>
      <c r="C35" s="22">
        <v>1556</v>
      </c>
      <c r="D35" s="22">
        <v>6190516</v>
      </c>
      <c r="E35" s="30">
        <v>835881.11</v>
      </c>
      <c r="F35" s="25">
        <v>2406</v>
      </c>
      <c r="G35" s="25">
        <v>140442</v>
      </c>
      <c r="H35" s="30">
        <v>70781.756153240014</v>
      </c>
      <c r="I35" s="22">
        <v>2445878</v>
      </c>
      <c r="J35" s="22">
        <v>43517</v>
      </c>
      <c r="K35" s="22">
        <v>32691</v>
      </c>
      <c r="L35" s="32">
        <v>12492.328776290002</v>
      </c>
      <c r="M35" s="32">
        <v>3959.41532026</v>
      </c>
      <c r="N35" s="32">
        <v>3574.76828269</v>
      </c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3">
      <c r="A36" s="15">
        <v>2014</v>
      </c>
      <c r="B36" s="15" t="s">
        <v>13</v>
      </c>
      <c r="C36" s="29">
        <v>1570</v>
      </c>
      <c r="D36" s="29">
        <v>6398616</v>
      </c>
      <c r="E36" s="30">
        <v>837949.51</v>
      </c>
      <c r="F36" s="25">
        <v>3568</v>
      </c>
      <c r="G36" s="25">
        <v>153999</v>
      </c>
      <c r="H36" s="30">
        <v>92643.803395780007</v>
      </c>
      <c r="I36" s="22">
        <v>2473378</v>
      </c>
      <c r="J36" s="22">
        <v>40698</v>
      </c>
      <c r="K36" s="22">
        <v>32691</v>
      </c>
      <c r="L36" s="32">
        <v>11958.930842649999</v>
      </c>
      <c r="M36" s="32">
        <v>3990.6523261880002</v>
      </c>
      <c r="N36" s="32">
        <v>3829.4733552199996</v>
      </c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3">
      <c r="A37" s="15">
        <v>2014</v>
      </c>
      <c r="B37" s="15" t="s">
        <v>14</v>
      </c>
      <c r="C37" s="22">
        <v>1593</v>
      </c>
      <c r="D37" s="22">
        <v>6024191</v>
      </c>
      <c r="E37" s="30">
        <v>6024191</v>
      </c>
      <c r="F37" s="25">
        <v>3682</v>
      </c>
      <c r="G37" s="25">
        <v>127025</v>
      </c>
      <c r="H37" s="30">
        <v>62720.638932120004</v>
      </c>
      <c r="I37" s="22">
        <v>2984944</v>
      </c>
      <c r="J37" s="22">
        <v>34747</v>
      </c>
      <c r="K37" s="22">
        <v>32692</v>
      </c>
      <c r="L37" s="32">
        <v>12588.71882</v>
      </c>
      <c r="M37" s="32">
        <v>3376.716128</v>
      </c>
      <c r="N37" s="32">
        <v>1399.0327428099999</v>
      </c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3">
      <c r="A38" s="15">
        <v>2014</v>
      </c>
      <c r="B38" s="15" t="s">
        <v>15</v>
      </c>
      <c r="C38" s="29">
        <v>1597</v>
      </c>
      <c r="D38" s="29">
        <v>6258963</v>
      </c>
      <c r="E38" s="30">
        <v>849978.85</v>
      </c>
      <c r="F38" s="25">
        <v>3810</v>
      </c>
      <c r="G38" s="25">
        <v>154219</v>
      </c>
      <c r="H38" s="30">
        <v>101275.07683000001</v>
      </c>
      <c r="I38" s="22">
        <v>3025874</v>
      </c>
      <c r="J38" s="22">
        <v>42987</v>
      </c>
      <c r="K38" s="22">
        <v>32702</v>
      </c>
      <c r="L38" s="32">
        <v>12919.358356969999</v>
      </c>
      <c r="M38" s="32">
        <v>4494.1282959600003</v>
      </c>
      <c r="N38" s="32">
        <v>2983.7365621999998</v>
      </c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3">
      <c r="A39" s="14"/>
      <c r="B39" s="14"/>
      <c r="C39" s="14"/>
      <c r="D39" s="14"/>
      <c r="E39" s="14"/>
      <c r="H39" s="14"/>
      <c r="I39" s="14"/>
      <c r="J39" s="14"/>
      <c r="K39" s="14"/>
      <c r="L39" s="14"/>
      <c r="M39" s="14"/>
      <c r="N39" s="14"/>
    </row>
    <row r="40" spans="1:24" x14ac:dyDescent="0.3">
      <c r="A40" s="14"/>
      <c r="B40" s="14"/>
      <c r="C40" s="14"/>
      <c r="D40" s="14"/>
      <c r="E40" s="14"/>
      <c r="H40" s="14"/>
      <c r="I40" s="14"/>
      <c r="J40" s="14"/>
      <c r="K40" s="14"/>
      <c r="L40" s="14"/>
      <c r="M40" s="14"/>
      <c r="N40" s="14"/>
    </row>
    <row r="41" spans="1:24" x14ac:dyDescent="0.3">
      <c r="A41" s="15">
        <v>2015</v>
      </c>
      <c r="B41" s="15" t="s">
        <v>4</v>
      </c>
      <c r="C41" s="34">
        <v>1620</v>
      </c>
      <c r="D41" s="34">
        <v>5485296</v>
      </c>
      <c r="E41" s="30">
        <v>775596.28</v>
      </c>
      <c r="F41" s="34">
        <v>3979</v>
      </c>
      <c r="G41" s="34">
        <v>193490</v>
      </c>
      <c r="H41" s="30">
        <v>81578.685140350004</v>
      </c>
      <c r="I41" s="34">
        <v>3115328</v>
      </c>
      <c r="J41" s="34">
        <v>38612</v>
      </c>
      <c r="K41" s="34">
        <v>35167</v>
      </c>
      <c r="L41" s="26">
        <v>10485.11325317</v>
      </c>
      <c r="M41" s="26">
        <v>4857.3197031999998</v>
      </c>
      <c r="N41" s="26">
        <v>2186.5665529499997</v>
      </c>
    </row>
    <row r="42" spans="1:24" x14ac:dyDescent="0.3">
      <c r="A42" s="15">
        <v>2015</v>
      </c>
      <c r="B42" s="15" t="s">
        <v>5</v>
      </c>
      <c r="C42" s="34">
        <v>1625</v>
      </c>
      <c r="D42" s="34">
        <v>4580769</v>
      </c>
      <c r="E42" s="30">
        <v>634171.86</v>
      </c>
      <c r="F42" s="34">
        <v>4153</v>
      </c>
      <c r="G42" s="34">
        <v>183434</v>
      </c>
      <c r="H42" s="30">
        <v>87996.577193500008</v>
      </c>
      <c r="I42" s="34">
        <v>3265987</v>
      </c>
      <c r="J42" s="34">
        <v>42365</v>
      </c>
      <c r="K42" s="34">
        <v>36895</v>
      </c>
      <c r="L42" s="26">
        <v>10488.902288879999</v>
      </c>
      <c r="M42" s="26">
        <v>4258.9032440000001</v>
      </c>
      <c r="N42" s="26">
        <v>1918.24187469</v>
      </c>
    </row>
    <row r="43" spans="1:24" x14ac:dyDescent="0.3">
      <c r="A43" s="15">
        <v>2015</v>
      </c>
      <c r="B43" s="15" t="s">
        <v>6</v>
      </c>
      <c r="C43" s="34">
        <v>1630</v>
      </c>
      <c r="D43" s="34">
        <v>5360229</v>
      </c>
      <c r="E43" s="30">
        <v>741046.39</v>
      </c>
      <c r="F43" s="34">
        <v>4291</v>
      </c>
      <c r="G43" s="34">
        <v>198417</v>
      </c>
      <c r="H43" s="30">
        <v>81710.54467927001</v>
      </c>
      <c r="I43" s="34">
        <v>3456988</v>
      </c>
      <c r="J43" s="34">
        <v>42598</v>
      </c>
      <c r="K43" s="34">
        <v>36987</v>
      </c>
      <c r="L43" s="26">
        <v>12288.662987969999</v>
      </c>
      <c r="M43" s="26">
        <v>5347.2126879699999</v>
      </c>
      <c r="N43" s="26">
        <v>2463.2267248400003</v>
      </c>
    </row>
    <row r="44" spans="1:24" x14ac:dyDescent="0.3">
      <c r="A44" s="15">
        <v>2015</v>
      </c>
      <c r="B44" s="15" t="s">
        <v>7</v>
      </c>
      <c r="C44" s="34">
        <v>1637</v>
      </c>
      <c r="D44" s="34">
        <v>5521789</v>
      </c>
      <c r="E44" s="30">
        <v>753856.21</v>
      </c>
      <c r="F44" s="34">
        <v>6284</v>
      </c>
      <c r="G44" s="34">
        <v>311556</v>
      </c>
      <c r="H44" s="30">
        <v>158616.7064502</v>
      </c>
      <c r="I44" s="34">
        <v>2226985</v>
      </c>
      <c r="J44" s="34">
        <v>39105</v>
      </c>
      <c r="K44" s="34">
        <v>32659</v>
      </c>
      <c r="L44" s="26">
        <v>12984.83087204</v>
      </c>
      <c r="M44" s="26">
        <v>5671.2485184500001</v>
      </c>
      <c r="N44" s="26">
        <v>3012.3478232299999</v>
      </c>
    </row>
    <row r="45" spans="1:24" x14ac:dyDescent="0.3">
      <c r="A45" s="15">
        <v>2015</v>
      </c>
      <c r="B45" s="15" t="s">
        <v>8</v>
      </c>
      <c r="C45" s="34">
        <v>1652</v>
      </c>
      <c r="D45" s="34">
        <v>5233583</v>
      </c>
      <c r="E45" s="30">
        <v>707518.38</v>
      </c>
      <c r="F45" s="34">
        <v>6493</v>
      </c>
      <c r="G45" s="34">
        <v>333763</v>
      </c>
      <c r="H45" s="30">
        <v>166476.99631501001</v>
      </c>
      <c r="I45" s="34">
        <v>2569857</v>
      </c>
      <c r="J45" s="34">
        <v>40698</v>
      </c>
      <c r="K45" s="34">
        <v>23596</v>
      </c>
      <c r="L45" s="26">
        <v>10189.95016986</v>
      </c>
      <c r="M45" s="26">
        <v>4541.5712270000004</v>
      </c>
      <c r="N45" s="26">
        <v>1948.0414438099999</v>
      </c>
    </row>
    <row r="46" spans="1:24" x14ac:dyDescent="0.3">
      <c r="A46" s="15">
        <v>2015</v>
      </c>
      <c r="B46" s="15" t="s">
        <v>9</v>
      </c>
      <c r="C46" s="34">
        <v>1655</v>
      </c>
      <c r="D46" s="34">
        <v>5199704</v>
      </c>
      <c r="E46" s="30">
        <v>686901.89</v>
      </c>
      <c r="F46" s="34">
        <v>6652</v>
      </c>
      <c r="G46" s="34">
        <v>367422</v>
      </c>
      <c r="H46" s="30">
        <v>210832.29850035001</v>
      </c>
      <c r="I46" s="34">
        <v>2470698</v>
      </c>
      <c r="J46" s="34">
        <v>40598</v>
      </c>
      <c r="K46" s="34">
        <v>13674</v>
      </c>
      <c r="L46" s="26">
        <v>11005.863265170001</v>
      </c>
      <c r="M46" s="26">
        <v>4926.32122738</v>
      </c>
      <c r="N46" s="26">
        <v>2055.8535298199999</v>
      </c>
    </row>
    <row r="47" spans="1:24" x14ac:dyDescent="0.3">
      <c r="A47" s="15">
        <v>2015</v>
      </c>
      <c r="B47" s="15" t="s">
        <v>10</v>
      </c>
      <c r="C47" s="34">
        <v>1675</v>
      </c>
      <c r="D47" s="34">
        <v>5317772</v>
      </c>
      <c r="E47" s="30">
        <v>767204.07</v>
      </c>
      <c r="F47" s="34">
        <v>6815</v>
      </c>
      <c r="G47" s="34">
        <v>436708</v>
      </c>
      <c r="H47" s="30">
        <v>248871.84740718</v>
      </c>
      <c r="I47" s="34">
        <v>2668956</v>
      </c>
      <c r="J47" s="34">
        <v>37562</v>
      </c>
      <c r="K47" s="34">
        <v>15365</v>
      </c>
      <c r="L47" s="26">
        <f>11409337476.37/1000000</f>
        <v>11409.337476370001</v>
      </c>
      <c r="M47" s="26">
        <f>4968521680.58/1000000</f>
        <v>4968.5216805800001</v>
      </c>
      <c r="N47" s="26">
        <f>1326265703.26/1000000</f>
        <v>1326.26570326</v>
      </c>
    </row>
    <row r="48" spans="1:24" x14ac:dyDescent="0.3">
      <c r="A48" s="15">
        <v>2015</v>
      </c>
      <c r="B48" s="15" t="s">
        <v>11</v>
      </c>
      <c r="C48" s="34">
        <v>1668</v>
      </c>
      <c r="D48" s="34">
        <v>5151175</v>
      </c>
      <c r="E48" s="30">
        <v>757442.34</v>
      </c>
      <c r="F48" s="34">
        <v>7628</v>
      </c>
      <c r="G48" s="34">
        <v>400867</v>
      </c>
      <c r="H48" s="30">
        <v>260057.46852848004</v>
      </c>
      <c r="I48" s="34">
        <v>2656987</v>
      </c>
      <c r="J48" s="34">
        <v>38265</v>
      </c>
      <c r="K48" s="34">
        <v>16365</v>
      </c>
      <c r="L48" s="26">
        <f>10250185429.59/1000000</f>
        <v>10250.185429589999</v>
      </c>
      <c r="M48" s="26">
        <f>5060239361.8/1000000</f>
        <v>5060.2393618000006</v>
      </c>
      <c r="N48" s="26">
        <f>1272249294.5/1000000</f>
        <v>1272.2492944999999</v>
      </c>
    </row>
    <row r="49" spans="1:14" x14ac:dyDescent="0.3">
      <c r="A49" s="15">
        <v>2015</v>
      </c>
      <c r="B49" s="15" t="s">
        <v>12</v>
      </c>
      <c r="C49" s="34">
        <v>1733</v>
      </c>
      <c r="D49" s="34">
        <v>4629284</v>
      </c>
      <c r="E49" s="30">
        <v>766360.08</v>
      </c>
      <c r="F49" s="34">
        <v>7945</v>
      </c>
      <c r="G49" s="34">
        <v>405360</v>
      </c>
      <c r="H49" s="30">
        <v>256502.04479262</v>
      </c>
      <c r="I49" s="34">
        <v>2825943</v>
      </c>
      <c r="J49" s="34">
        <v>40827</v>
      </c>
      <c r="K49" s="34">
        <v>17730</v>
      </c>
      <c r="L49" s="26">
        <f>10828604323.76/1000000</f>
        <v>10828.604323760001</v>
      </c>
      <c r="M49" s="26">
        <f>4886437300.9/1000000</f>
        <v>4886.4373008999992</v>
      </c>
      <c r="N49" s="26">
        <f>1670280290.7/1000000</f>
        <v>1670.2802907</v>
      </c>
    </row>
    <row r="50" spans="1:14" x14ac:dyDescent="0.3">
      <c r="A50" s="15">
        <v>2015</v>
      </c>
      <c r="B50" s="15" t="s">
        <v>13</v>
      </c>
      <c r="C50" s="34">
        <v>1756</v>
      </c>
      <c r="D50" s="34">
        <v>5475924</v>
      </c>
      <c r="E50" s="30">
        <v>796917.92</v>
      </c>
      <c r="F50" s="34">
        <v>8162</v>
      </c>
      <c r="G50" s="34">
        <v>422715</v>
      </c>
      <c r="H50" s="30">
        <v>252158.07629880001</v>
      </c>
      <c r="I50" s="34">
        <v>2839687</v>
      </c>
      <c r="J50" s="34">
        <v>41569</v>
      </c>
      <c r="K50" s="34">
        <v>18965</v>
      </c>
      <c r="L50" s="26">
        <f>11554059611.35/1000000</f>
        <v>11554.05961135</v>
      </c>
      <c r="M50" s="26">
        <f>5023198668.5/1000000</f>
        <v>5023.1986685000002</v>
      </c>
      <c r="N50" s="26">
        <f>1619980478.95/1000000</f>
        <v>1619.9804789500001</v>
      </c>
    </row>
    <row r="51" spans="1:14" x14ac:dyDescent="0.3">
      <c r="A51" s="15">
        <v>2015</v>
      </c>
      <c r="B51" s="15" t="s">
        <v>14</v>
      </c>
      <c r="C51" s="34">
        <v>1762</v>
      </c>
      <c r="D51" s="34">
        <v>5093585</v>
      </c>
      <c r="E51" s="30">
        <v>919973.72</v>
      </c>
      <c r="F51" s="34">
        <v>8338</v>
      </c>
      <c r="G51" s="34">
        <v>489405</v>
      </c>
      <c r="H51" s="30">
        <v>274082.54741444002</v>
      </c>
      <c r="I51" s="34">
        <v>2840569</v>
      </c>
      <c r="J51" s="34">
        <v>40569</v>
      </c>
      <c r="K51" s="34">
        <v>17256</v>
      </c>
      <c r="L51" s="26">
        <f>9108107467.25/1000000</f>
        <v>9108.1074672499999</v>
      </c>
      <c r="M51" s="26">
        <f>4882045824.52/1000000</f>
        <v>4882.0458245200007</v>
      </c>
      <c r="N51" s="26">
        <f>1583716502.78/1000000</f>
        <v>1583.7165027799999</v>
      </c>
    </row>
    <row r="52" spans="1:14" x14ac:dyDescent="0.3">
      <c r="A52" s="15">
        <v>2015</v>
      </c>
      <c r="B52" s="15" t="s">
        <v>15</v>
      </c>
      <c r="C52" s="34">
        <v>1771</v>
      </c>
      <c r="D52" s="34">
        <v>5163987</v>
      </c>
      <c r="E52" s="30">
        <v>923854.57</v>
      </c>
      <c r="F52" s="34">
        <v>8441</v>
      </c>
      <c r="G52" s="34">
        <v>484996</v>
      </c>
      <c r="H52" s="30">
        <v>269896.55182399997</v>
      </c>
      <c r="I52" s="34">
        <v>2986532</v>
      </c>
      <c r="J52" s="34">
        <v>41256</v>
      </c>
      <c r="K52" s="34">
        <v>20526</v>
      </c>
      <c r="L52" s="26">
        <f>10239169950.05/1000000</f>
        <v>10239.16995005</v>
      </c>
      <c r="M52" s="26">
        <f>4962113523.25/1000000</f>
        <v>4962.1135232500001</v>
      </c>
      <c r="N52" s="26">
        <f>2103700590.43/1000000</f>
        <v>2103.7005904299999</v>
      </c>
    </row>
    <row r="53" spans="1:14" x14ac:dyDescent="0.3">
      <c r="F53" s="4"/>
      <c r="G53" s="4"/>
    </row>
    <row r="54" spans="1:14" x14ac:dyDescent="0.3">
      <c r="F54" s="4"/>
      <c r="G54" s="4"/>
    </row>
    <row r="55" spans="1:14" x14ac:dyDescent="0.3">
      <c r="A55" s="15">
        <v>2016</v>
      </c>
      <c r="B55" s="15" t="s">
        <v>4</v>
      </c>
      <c r="C55" s="34">
        <v>1783</v>
      </c>
      <c r="D55" s="34">
        <v>5289665</v>
      </c>
      <c r="E55" s="30">
        <v>927489.84</v>
      </c>
      <c r="F55" s="34">
        <v>8618</v>
      </c>
      <c r="G55" s="34">
        <v>546117</v>
      </c>
      <c r="H55" s="30">
        <v>286048.15080388001</v>
      </c>
      <c r="I55" s="34">
        <v>3056239</v>
      </c>
      <c r="J55" s="34">
        <v>42986</v>
      </c>
      <c r="K55" s="34">
        <v>21598</v>
      </c>
      <c r="L55" s="26">
        <f>12999508696.05/1000000</f>
        <v>12999.508696049999</v>
      </c>
      <c r="M55" s="26">
        <f>4629221187.38/1000000</f>
        <v>4629.2211873799997</v>
      </c>
      <c r="N55" s="26">
        <f>2282749060.44/1000000</f>
        <v>2282.74906044</v>
      </c>
    </row>
    <row r="56" spans="1:14" x14ac:dyDescent="0.3">
      <c r="A56" s="15">
        <v>2016</v>
      </c>
      <c r="B56" s="15" t="s">
        <v>5</v>
      </c>
      <c r="C56" s="34">
        <v>1819</v>
      </c>
      <c r="D56" s="34">
        <v>5520424</v>
      </c>
      <c r="E56" s="30">
        <v>724569.08</v>
      </c>
      <c r="F56" s="34">
        <v>8898</v>
      </c>
      <c r="G56" s="34">
        <v>726379</v>
      </c>
      <c r="H56" s="30">
        <v>290799.20605832996</v>
      </c>
      <c r="I56" s="34">
        <v>3189659</v>
      </c>
      <c r="J56" s="34">
        <v>52698</v>
      </c>
      <c r="K56" s="34">
        <v>30265</v>
      </c>
      <c r="L56" s="26">
        <f>12549444048.05/1000000</f>
        <v>12549.44404805</v>
      </c>
      <c r="M56" s="26">
        <f>4629221187.38/1000000</f>
        <v>4629.2211873799997</v>
      </c>
      <c r="N56" s="26">
        <f>2248372235.44/1000000</f>
        <v>2248.3722354400002</v>
      </c>
    </row>
    <row r="57" spans="1:14" x14ac:dyDescent="0.3">
      <c r="A57" s="15">
        <v>2016</v>
      </c>
      <c r="B57" s="15" t="s">
        <v>6</v>
      </c>
      <c r="C57" s="34">
        <v>1821</v>
      </c>
      <c r="D57" s="34">
        <v>5709242</v>
      </c>
      <c r="E57" s="30">
        <v>769169.53</v>
      </c>
      <c r="F57" s="34">
        <v>8973</v>
      </c>
      <c r="G57" s="34">
        <v>753684</v>
      </c>
      <c r="H57" s="30">
        <v>283577.12371309998</v>
      </c>
      <c r="I57" s="34">
        <v>3212369</v>
      </c>
      <c r="J57" s="34">
        <v>58215</v>
      </c>
      <c r="K57" s="34">
        <v>31785</v>
      </c>
      <c r="L57" s="26">
        <f>13057397314.9/1000000</f>
        <v>13057.397314899999</v>
      </c>
      <c r="M57" s="26">
        <f>3713936539.6/1000000</f>
        <v>3713.9365395999998</v>
      </c>
      <c r="N57" s="26">
        <f>2465763600.04/1000000</f>
        <v>2465.7636000399998</v>
      </c>
    </row>
    <row r="58" spans="1:14" x14ac:dyDescent="0.3">
      <c r="A58" s="15">
        <v>2016</v>
      </c>
      <c r="B58" s="15" t="s">
        <v>7</v>
      </c>
      <c r="C58" s="34">
        <v>1821</v>
      </c>
      <c r="D58" s="34">
        <v>5533594</v>
      </c>
      <c r="E58" s="30">
        <v>746015.46</v>
      </c>
      <c r="F58" s="34">
        <v>8981</v>
      </c>
      <c r="G58" s="34">
        <v>740179</v>
      </c>
      <c r="H58" s="30">
        <v>290630.61467217002</v>
      </c>
      <c r="I58" s="34">
        <v>3369854</v>
      </c>
      <c r="J58" s="34">
        <v>58306</v>
      </c>
      <c r="K58" s="34">
        <v>32059</v>
      </c>
      <c r="L58" s="26">
        <f>8951323446.84/1000000</f>
        <v>8951.3234468400005</v>
      </c>
      <c r="M58" s="26">
        <f>4090713974.5/1000000</f>
        <v>4090.7139744999999</v>
      </c>
      <c r="N58" s="26">
        <f>2029280549.45/1000000</f>
        <v>2029.2805494500001</v>
      </c>
    </row>
    <row r="59" spans="1:14" x14ac:dyDescent="0.3">
      <c r="A59" s="15">
        <v>2016</v>
      </c>
      <c r="B59" s="15" t="s">
        <v>8</v>
      </c>
      <c r="C59" s="34">
        <v>1794</v>
      </c>
      <c r="D59" s="34">
        <v>5770088</v>
      </c>
      <c r="E59" s="30">
        <v>766894.62</v>
      </c>
      <c r="F59" s="34">
        <v>9698</v>
      </c>
      <c r="G59" s="34">
        <v>808264</v>
      </c>
      <c r="H59" s="30">
        <v>265939.32147800003</v>
      </c>
      <c r="I59" s="34">
        <v>3975916</v>
      </c>
      <c r="J59" s="34">
        <v>58236</v>
      </c>
      <c r="K59" s="34">
        <v>17262</v>
      </c>
      <c r="L59" s="26">
        <v>12973.110315170001</v>
      </c>
      <c r="M59" s="26">
        <v>5561.0781598000003</v>
      </c>
      <c r="N59" s="26">
        <v>2510.9063541999999</v>
      </c>
    </row>
    <row r="60" spans="1:14" x14ac:dyDescent="0.3">
      <c r="A60" s="15">
        <v>2016</v>
      </c>
      <c r="B60" s="15" t="s">
        <v>9</v>
      </c>
      <c r="C60" s="34">
        <v>2076</v>
      </c>
      <c r="D60" s="34">
        <v>5515513</v>
      </c>
      <c r="E60" s="30">
        <v>777134</v>
      </c>
      <c r="F60" s="34">
        <v>10175</v>
      </c>
      <c r="G60" s="34">
        <v>835627</v>
      </c>
      <c r="H60" s="30">
        <v>353337.90878786996</v>
      </c>
      <c r="I60" s="34">
        <v>4398525</v>
      </c>
      <c r="J60" s="34">
        <v>58412</v>
      </c>
      <c r="K60" s="34">
        <v>17262</v>
      </c>
      <c r="L60" s="26">
        <v>10976.312960059999</v>
      </c>
      <c r="M60" s="26">
        <v>4717.4502346499994</v>
      </c>
      <c r="N60" s="26">
        <v>1689.4225484600001</v>
      </c>
    </row>
    <row r="61" spans="1:14" x14ac:dyDescent="0.3">
      <c r="A61" s="15">
        <v>2016</v>
      </c>
      <c r="B61" s="15" t="s">
        <v>10</v>
      </c>
      <c r="C61" s="34">
        <v>1871</v>
      </c>
      <c r="D61" s="34">
        <v>5819899</v>
      </c>
      <c r="E61" s="30">
        <v>808636.32</v>
      </c>
      <c r="F61" s="34">
        <v>12743</v>
      </c>
      <c r="G61" s="34">
        <v>855867</v>
      </c>
      <c r="H61" s="30">
        <v>357749.62398885004</v>
      </c>
      <c r="I61" s="34">
        <v>4685899</v>
      </c>
      <c r="J61" s="34">
        <v>54985</v>
      </c>
      <c r="K61" s="34">
        <v>17262</v>
      </c>
      <c r="L61" s="26">
        <v>10949.707249430001</v>
      </c>
      <c r="M61" s="26">
        <v>4740.5675613200001</v>
      </c>
      <c r="N61" s="26">
        <v>1982.91939422</v>
      </c>
    </row>
    <row r="62" spans="1:14" x14ac:dyDescent="0.3">
      <c r="A62" s="15">
        <v>2016</v>
      </c>
      <c r="B62" s="15" t="s">
        <v>11</v>
      </c>
      <c r="C62" s="34">
        <v>1902</v>
      </c>
      <c r="D62" s="34">
        <v>5780886</v>
      </c>
      <c r="E62" s="30">
        <v>777906</v>
      </c>
      <c r="F62" s="34">
        <v>12893</v>
      </c>
      <c r="G62" s="34">
        <v>930235</v>
      </c>
      <c r="H62" s="30">
        <v>398699.00338438002</v>
      </c>
      <c r="I62" s="34">
        <v>5299269</v>
      </c>
      <c r="J62" s="34">
        <v>54985</v>
      </c>
      <c r="K62" s="34">
        <v>17263</v>
      </c>
      <c r="L62" s="26">
        <v>13173.308617979999</v>
      </c>
      <c r="M62" s="26">
        <v>5438.01871166</v>
      </c>
      <c r="N62" s="26">
        <v>2105.1262759900001</v>
      </c>
    </row>
    <row r="63" spans="1:14" x14ac:dyDescent="0.3">
      <c r="A63" s="15">
        <v>2016</v>
      </c>
      <c r="B63" s="15" t="s">
        <v>12</v>
      </c>
      <c r="C63" s="34">
        <v>1885</v>
      </c>
      <c r="D63" s="34">
        <v>5727666</v>
      </c>
      <c r="E63" s="30">
        <v>774156.82</v>
      </c>
      <c r="F63" s="34">
        <v>12980</v>
      </c>
      <c r="G63" s="34">
        <v>968800</v>
      </c>
      <c r="H63" s="30">
        <v>334483.54241216998</v>
      </c>
      <c r="I63" s="34">
        <v>5310260</v>
      </c>
      <c r="J63" s="34">
        <v>54956</v>
      </c>
      <c r="K63" s="34">
        <v>17263</v>
      </c>
      <c r="L63" s="26">
        <v>12076.3714955</v>
      </c>
      <c r="M63" s="26">
        <v>4874.9679663199995</v>
      </c>
      <c r="N63" s="26">
        <v>2468.5280047900001</v>
      </c>
    </row>
    <row r="64" spans="1:14" x14ac:dyDescent="0.3">
      <c r="A64" s="15">
        <v>2016</v>
      </c>
      <c r="B64" s="15" t="s">
        <v>13</v>
      </c>
      <c r="C64" s="34">
        <v>1898</v>
      </c>
      <c r="D64" s="34">
        <v>5661927</v>
      </c>
      <c r="E64" s="35">
        <v>810949.7</v>
      </c>
      <c r="F64" s="34">
        <v>13187</v>
      </c>
      <c r="G64" s="34">
        <v>1048785</v>
      </c>
      <c r="H64" s="30">
        <v>426042.41894494003</v>
      </c>
      <c r="I64" s="34">
        <v>3562296</v>
      </c>
      <c r="J64" s="34">
        <v>55023</v>
      </c>
      <c r="K64" s="34">
        <v>17264</v>
      </c>
      <c r="L64" s="26">
        <v>11728.88091451</v>
      </c>
      <c r="M64" s="26">
        <v>5335.5842352099999</v>
      </c>
      <c r="N64" s="26">
        <v>2630.0196290599997</v>
      </c>
    </row>
    <row r="65" spans="1:14" x14ac:dyDescent="0.3">
      <c r="A65" s="15">
        <v>2016</v>
      </c>
      <c r="B65" s="15" t="s">
        <v>14</v>
      </c>
      <c r="C65" s="34">
        <v>1961</v>
      </c>
      <c r="D65" s="34">
        <v>5030183</v>
      </c>
      <c r="E65" s="35">
        <v>711731.72</v>
      </c>
      <c r="F65" s="34">
        <v>13598</v>
      </c>
      <c r="G65" s="34">
        <v>1069344</v>
      </c>
      <c r="H65" s="30">
        <v>368587.96156197996</v>
      </c>
      <c r="I65" s="34">
        <v>3609724</v>
      </c>
      <c r="J65" s="34">
        <v>55123</v>
      </c>
      <c r="K65" s="34">
        <v>17265</v>
      </c>
      <c r="L65" s="26">
        <v>13441.424045489999</v>
      </c>
      <c r="M65" s="26">
        <v>4626.6421482400001</v>
      </c>
      <c r="N65" s="26">
        <v>2534.5711021100001</v>
      </c>
    </row>
    <row r="66" spans="1:14" x14ac:dyDescent="0.3">
      <c r="A66" s="15">
        <v>2016</v>
      </c>
      <c r="B66" s="15" t="s">
        <v>15</v>
      </c>
      <c r="C66" s="34">
        <v>1964</v>
      </c>
      <c r="D66" s="34">
        <v>5183240</v>
      </c>
      <c r="E66" s="35">
        <v>843527.51</v>
      </c>
      <c r="F66" s="34">
        <v>13751</v>
      </c>
      <c r="G66" s="34">
        <v>1091966</v>
      </c>
      <c r="H66" s="35">
        <v>469954.84225739993</v>
      </c>
      <c r="I66" s="34">
        <v>3600439</v>
      </c>
      <c r="J66" s="34">
        <v>55236</v>
      </c>
      <c r="K66" s="34">
        <v>17265</v>
      </c>
      <c r="L66" s="26">
        <v>15317.08435895</v>
      </c>
      <c r="M66" s="26">
        <v>5839.1584899700001</v>
      </c>
      <c r="N66" s="26">
        <v>2464.7200423099998</v>
      </c>
    </row>
    <row r="67" spans="1:14" x14ac:dyDescent="0.3">
      <c r="F67" s="4"/>
      <c r="G67" s="4"/>
    </row>
    <row r="68" spans="1:14" x14ac:dyDescent="0.3">
      <c r="F68" s="4"/>
      <c r="G68" s="4"/>
    </row>
    <row r="69" spans="1:14" x14ac:dyDescent="0.3">
      <c r="A69" s="15">
        <v>2017</v>
      </c>
      <c r="B69" s="15" t="s">
        <v>4</v>
      </c>
      <c r="C69" s="34">
        <v>1968</v>
      </c>
      <c r="D69" s="34">
        <v>5103659</v>
      </c>
      <c r="E69" s="35">
        <v>878636.32</v>
      </c>
      <c r="F69" s="34">
        <v>14226</v>
      </c>
      <c r="G69" s="34">
        <v>1178773</v>
      </c>
      <c r="H69" s="35">
        <v>436734.48061893997</v>
      </c>
      <c r="I69" s="34">
        <v>3625933</v>
      </c>
      <c r="J69" s="34">
        <v>55238</v>
      </c>
      <c r="K69" s="34">
        <v>17265</v>
      </c>
      <c r="L69" s="26">
        <v>12342.941695330001</v>
      </c>
      <c r="M69" s="26">
        <v>4726.5061098900005</v>
      </c>
      <c r="N69" s="26">
        <v>2184.4538102900001</v>
      </c>
    </row>
    <row r="70" spans="1:14" x14ac:dyDescent="0.3">
      <c r="A70" s="15">
        <v>2017</v>
      </c>
      <c r="B70" s="15" t="s">
        <v>5</v>
      </c>
      <c r="C70" s="34">
        <v>1973</v>
      </c>
      <c r="D70" s="34">
        <v>5326395</v>
      </c>
      <c r="E70" s="35">
        <v>996938.04</v>
      </c>
      <c r="F70" s="34">
        <v>14768</v>
      </c>
      <c r="G70" s="34">
        <v>1094582</v>
      </c>
      <c r="H70" s="35">
        <v>397463.31059815001</v>
      </c>
      <c r="I70" s="34">
        <v>3620221</v>
      </c>
      <c r="J70" s="34">
        <v>55262</v>
      </c>
      <c r="K70" s="34">
        <v>17266</v>
      </c>
      <c r="L70" s="26">
        <v>10603.521143399999</v>
      </c>
      <c r="M70" s="26">
        <v>4089.8386183400003</v>
      </c>
      <c r="N70" s="26">
        <v>1464.6335623900002</v>
      </c>
    </row>
    <row r="71" spans="1:14" x14ac:dyDescent="0.3">
      <c r="A71" s="15">
        <v>2017</v>
      </c>
      <c r="B71" s="15" t="s">
        <v>6</v>
      </c>
      <c r="C71" s="34">
        <v>2017</v>
      </c>
      <c r="D71" s="34">
        <v>5744499</v>
      </c>
      <c r="E71" s="35">
        <v>791643.11</v>
      </c>
      <c r="F71" s="34">
        <v>15311</v>
      </c>
      <c r="G71" s="34">
        <v>1357339</v>
      </c>
      <c r="H71" s="35">
        <v>577740.19142687996</v>
      </c>
      <c r="I71" s="34">
        <v>3762257</v>
      </c>
      <c r="J71" s="34">
        <v>55931</v>
      </c>
      <c r="K71" s="34">
        <v>17268</v>
      </c>
      <c r="L71" s="26">
        <v>13068.66092181</v>
      </c>
      <c r="M71" s="26">
        <v>4742.7339415600009</v>
      </c>
      <c r="N71" s="26">
        <v>1747.0842716700001</v>
      </c>
    </row>
    <row r="72" spans="1:14" x14ac:dyDescent="0.3">
      <c r="A72" s="15">
        <v>2017</v>
      </c>
      <c r="B72" s="15" t="s">
        <v>7</v>
      </c>
      <c r="C72" s="34">
        <v>2001</v>
      </c>
      <c r="D72" s="34">
        <v>5458527</v>
      </c>
      <c r="E72" s="35">
        <v>757966.29</v>
      </c>
      <c r="F72" s="34">
        <v>15501</v>
      </c>
      <c r="G72" s="34">
        <v>1248598</v>
      </c>
      <c r="H72" s="35">
        <v>549345.23713652999</v>
      </c>
      <c r="I72" s="34">
        <v>3562296</v>
      </c>
      <c r="J72" s="34">
        <v>54931</v>
      </c>
      <c r="K72" s="34">
        <v>17268</v>
      </c>
      <c r="L72" s="26">
        <v>11160.6962246</v>
      </c>
      <c r="M72" s="26">
        <v>4061.6523894699999</v>
      </c>
      <c r="N72" s="26">
        <v>2146.7252107700001</v>
      </c>
    </row>
    <row r="73" spans="1:14" x14ac:dyDescent="0.3">
      <c r="A73" s="15">
        <v>2017</v>
      </c>
      <c r="B73" s="15" t="s">
        <v>8</v>
      </c>
      <c r="C73" s="34">
        <v>2017</v>
      </c>
      <c r="D73" s="34">
        <v>5556108</v>
      </c>
      <c r="E73" s="35">
        <v>762038.7</v>
      </c>
      <c r="F73" s="34">
        <v>16191</v>
      </c>
      <c r="G73" s="34">
        <v>1387840</v>
      </c>
      <c r="H73" s="35">
        <v>558319.51826248004</v>
      </c>
      <c r="I73" s="34">
        <v>3822310</v>
      </c>
      <c r="J73" s="34">
        <v>55959</v>
      </c>
      <c r="K73" s="34">
        <v>17268</v>
      </c>
      <c r="L73" s="26">
        <v>14979.03014422</v>
      </c>
      <c r="M73" s="26">
        <v>5003.2545842700001</v>
      </c>
      <c r="N73" s="26">
        <v>2363.3224183299999</v>
      </c>
    </row>
    <row r="74" spans="1:14" x14ac:dyDescent="0.3">
      <c r="A74" s="15">
        <v>2017</v>
      </c>
      <c r="B74" s="15" t="s">
        <v>9</v>
      </c>
      <c r="C74" s="34">
        <v>2076</v>
      </c>
      <c r="D74" s="34">
        <v>5515513</v>
      </c>
      <c r="E74" s="35">
        <v>777134</v>
      </c>
      <c r="F74" s="34">
        <v>11506</v>
      </c>
      <c r="G74" s="34">
        <v>1379237</v>
      </c>
      <c r="H74" s="35">
        <v>598101.07164724986</v>
      </c>
      <c r="I74" s="34">
        <v>4822372</v>
      </c>
      <c r="J74" s="34">
        <v>55988</v>
      </c>
      <c r="K74" s="34">
        <v>17268</v>
      </c>
      <c r="L74" s="26">
        <v>13621.586036509998</v>
      </c>
      <c r="M74" s="26">
        <v>5068.6989335600001</v>
      </c>
      <c r="N74" s="26">
        <v>2118.8576447199998</v>
      </c>
    </row>
    <row r="75" spans="1:14" x14ac:dyDescent="0.3">
      <c r="A75" s="15">
        <v>2017</v>
      </c>
      <c r="B75" s="15" t="s">
        <v>10</v>
      </c>
      <c r="C75" s="34">
        <v>2126</v>
      </c>
      <c r="D75" s="34">
        <v>5570654</v>
      </c>
      <c r="E75" s="35">
        <v>802703.17</v>
      </c>
      <c r="F75" s="34">
        <v>12028</v>
      </c>
      <c r="G75" s="34">
        <v>1827593</v>
      </c>
      <c r="H75" s="35">
        <v>690908.98101844999</v>
      </c>
      <c r="I75" s="34">
        <v>4500342</v>
      </c>
      <c r="J75" s="34">
        <v>61345</v>
      </c>
      <c r="K75" s="34">
        <v>17268</v>
      </c>
      <c r="L75" s="26">
        <v>13714.214079539999</v>
      </c>
      <c r="M75" s="26">
        <v>4682.5372040699995</v>
      </c>
      <c r="N75" s="26">
        <v>2212.9718011499999</v>
      </c>
    </row>
    <row r="76" spans="1:14" x14ac:dyDescent="0.3">
      <c r="A76" s="15">
        <v>2017</v>
      </c>
      <c r="B76" s="15" t="s">
        <v>11</v>
      </c>
      <c r="C76" s="34">
        <v>2139</v>
      </c>
      <c r="D76" s="34">
        <v>5802361</v>
      </c>
      <c r="E76" s="35">
        <v>819235.69</v>
      </c>
      <c r="F76" s="34">
        <v>12279</v>
      </c>
      <c r="G76" s="34">
        <v>1928298</v>
      </c>
      <c r="H76" s="35">
        <v>700221.4888695199</v>
      </c>
      <c r="I76" s="34">
        <v>4840512</v>
      </c>
      <c r="J76" s="34">
        <v>65263</v>
      </c>
      <c r="K76" s="34">
        <v>17268</v>
      </c>
      <c r="L76" s="26">
        <v>15563.999188889999</v>
      </c>
      <c r="M76" s="26">
        <v>4773.7789181499993</v>
      </c>
      <c r="N76" s="26">
        <v>4813.7735443399997</v>
      </c>
    </row>
    <row r="77" spans="1:14" x14ac:dyDescent="0.3">
      <c r="A77" s="15">
        <v>2017</v>
      </c>
      <c r="B77" s="15" t="s">
        <v>12</v>
      </c>
      <c r="C77" s="34">
        <v>2113</v>
      </c>
      <c r="D77" s="34">
        <v>5810563</v>
      </c>
      <c r="E77" s="35">
        <v>820085.23</v>
      </c>
      <c r="F77" s="34">
        <v>12686</v>
      </c>
      <c r="G77" s="34">
        <v>1847587</v>
      </c>
      <c r="H77" s="35">
        <v>729498.32131522999</v>
      </c>
      <c r="I77" s="34">
        <v>4867500</v>
      </c>
      <c r="J77" s="34">
        <v>65984</v>
      </c>
      <c r="K77" s="34">
        <v>17269</v>
      </c>
      <c r="L77" s="26">
        <v>13639.86742751</v>
      </c>
      <c r="M77" s="26">
        <v>7520.67771163</v>
      </c>
      <c r="N77" s="26">
        <v>2443.9635355599999</v>
      </c>
    </row>
    <row r="78" spans="1:14" x14ac:dyDescent="0.3">
      <c r="A78" s="15">
        <v>2017</v>
      </c>
      <c r="B78" s="15" t="s">
        <v>13</v>
      </c>
      <c r="C78" s="34">
        <v>2137</v>
      </c>
      <c r="D78" s="34">
        <v>5111124</v>
      </c>
      <c r="E78" s="35">
        <v>748956.47</v>
      </c>
      <c r="F78" s="34">
        <v>13701</v>
      </c>
      <c r="G78" s="34">
        <v>2237758</v>
      </c>
      <c r="H78" s="35">
        <v>719830.37699313997</v>
      </c>
      <c r="I78" s="34">
        <v>4840043</v>
      </c>
      <c r="J78" s="34">
        <v>66895</v>
      </c>
      <c r="K78" s="34">
        <v>17270</v>
      </c>
      <c r="L78" s="26">
        <v>17017.641987579998</v>
      </c>
      <c r="M78" s="26">
        <v>5867.6483475300001</v>
      </c>
      <c r="N78" s="26">
        <v>2513.73728575</v>
      </c>
    </row>
    <row r="79" spans="1:14" x14ac:dyDescent="0.3">
      <c r="A79" s="15">
        <v>2017</v>
      </c>
      <c r="B79" s="15" t="s">
        <v>14</v>
      </c>
      <c r="C79" s="34">
        <v>2145</v>
      </c>
      <c r="D79" s="34">
        <v>5371012</v>
      </c>
      <c r="E79" s="35">
        <v>751125.96</v>
      </c>
      <c r="F79" s="34">
        <v>14120</v>
      </c>
      <c r="G79" s="34">
        <v>2000506</v>
      </c>
      <c r="H79" s="35">
        <v>799935.5960185501</v>
      </c>
      <c r="I79" s="34">
        <v>4970987</v>
      </c>
      <c r="J79" s="34">
        <v>66863</v>
      </c>
      <c r="K79" s="34">
        <v>17270</v>
      </c>
      <c r="L79" s="26">
        <v>14567.440675459999</v>
      </c>
      <c r="M79" s="26">
        <v>4697.4363307499998</v>
      </c>
      <c r="N79" s="26">
        <v>1738.99799033</v>
      </c>
    </row>
    <row r="80" spans="1:14" x14ac:dyDescent="0.3">
      <c r="A80" s="15">
        <v>2017</v>
      </c>
      <c r="B80" s="15" t="s">
        <v>15</v>
      </c>
      <c r="C80" s="34">
        <v>2158</v>
      </c>
      <c r="D80" s="34">
        <v>5719497</v>
      </c>
      <c r="E80" s="35">
        <v>818036.1</v>
      </c>
      <c r="F80" s="34">
        <v>14300</v>
      </c>
      <c r="G80" s="34">
        <v>2401406</v>
      </c>
      <c r="H80" s="35">
        <v>851399.84767441021</v>
      </c>
      <c r="I80" s="34">
        <v>5715807</v>
      </c>
      <c r="J80" s="34">
        <v>69959</v>
      </c>
      <c r="K80" s="34">
        <v>17270</v>
      </c>
      <c r="L80" s="26">
        <v>18051.157876770001</v>
      </c>
      <c r="M80" s="26">
        <v>5530.9612501299998</v>
      </c>
      <c r="N80" s="26">
        <v>2266.33490115</v>
      </c>
    </row>
    <row r="81" spans="1:14" x14ac:dyDescent="0.3">
      <c r="A81" s="14"/>
      <c r="B81" s="14"/>
      <c r="C81" s="14"/>
      <c r="D81" s="14"/>
      <c r="E81" s="14"/>
      <c r="H81" s="14"/>
      <c r="I81" s="14"/>
      <c r="J81" s="14"/>
      <c r="K81" s="14"/>
      <c r="L81" s="14"/>
      <c r="M81" s="14"/>
      <c r="N81" s="14"/>
    </row>
    <row r="82" spans="1:14" x14ac:dyDescent="0.3">
      <c r="A82" s="14"/>
      <c r="B82" s="14"/>
      <c r="C82" s="14"/>
      <c r="D82" s="14"/>
      <c r="E82" s="14"/>
      <c r="H82" s="14"/>
      <c r="I82" s="14"/>
      <c r="J82" s="14"/>
      <c r="K82" s="14"/>
      <c r="L82" s="14"/>
      <c r="M82" s="14"/>
      <c r="N82" s="14"/>
    </row>
    <row r="83" spans="1:14" x14ac:dyDescent="0.3">
      <c r="A83" s="15">
        <v>2018</v>
      </c>
      <c r="B83" s="15" t="s">
        <v>4</v>
      </c>
      <c r="C83" s="34">
        <v>2163</v>
      </c>
      <c r="D83" s="34">
        <v>5768544</v>
      </c>
      <c r="E83" s="35">
        <v>834350.22</v>
      </c>
      <c r="F83" s="34">
        <v>14803</v>
      </c>
      <c r="G83" s="34">
        <v>2309741</v>
      </c>
      <c r="H83" s="35">
        <v>916258.20859785983</v>
      </c>
      <c r="I83" s="34">
        <v>6120971</v>
      </c>
      <c r="J83" s="34">
        <v>69852</v>
      </c>
      <c r="K83" s="34">
        <v>17103</v>
      </c>
      <c r="L83" s="26">
        <v>17325.72059316</v>
      </c>
      <c r="M83" s="26">
        <v>4422.4139336600001</v>
      </c>
      <c r="N83" s="26">
        <v>2003.5134434300001</v>
      </c>
    </row>
    <row r="84" spans="1:14" x14ac:dyDescent="0.3">
      <c r="A84" s="15">
        <v>2018</v>
      </c>
      <c r="B84" s="15" t="s">
        <v>5</v>
      </c>
      <c r="C84" s="34">
        <v>2162</v>
      </c>
      <c r="D84" s="34">
        <v>5877375</v>
      </c>
      <c r="E84" s="35">
        <v>681576.29</v>
      </c>
      <c r="F84" s="34">
        <v>15222</v>
      </c>
      <c r="G84" s="34">
        <v>2033340</v>
      </c>
      <c r="H84" s="35">
        <v>772919.74991949997</v>
      </c>
      <c r="I84" s="34">
        <v>6073491</v>
      </c>
      <c r="J84" s="34">
        <v>67853</v>
      </c>
      <c r="K84" s="34">
        <v>17052</v>
      </c>
      <c r="L84" s="26">
        <v>14122.428162149999</v>
      </c>
      <c r="M84" s="26">
        <v>3875.30541232</v>
      </c>
      <c r="N84" s="26">
        <v>1683.57748616</v>
      </c>
    </row>
    <row r="85" spans="1:14" x14ac:dyDescent="0.3">
      <c r="A85" s="15">
        <v>2018</v>
      </c>
      <c r="B85" s="15" t="s">
        <v>6</v>
      </c>
      <c r="C85" s="34">
        <v>2173</v>
      </c>
      <c r="D85" s="34">
        <v>6004309</v>
      </c>
      <c r="E85" s="35">
        <v>855360.8</v>
      </c>
      <c r="F85" s="34">
        <v>15686</v>
      </c>
      <c r="G85" s="34">
        <v>2357115</v>
      </c>
      <c r="H85" s="35">
        <v>881047.83248966001</v>
      </c>
      <c r="I85" s="34">
        <v>6123502</v>
      </c>
      <c r="J85" s="34">
        <v>67853</v>
      </c>
      <c r="K85" s="34">
        <v>17063</v>
      </c>
      <c r="L85" s="26">
        <v>14907.631553950001</v>
      </c>
      <c r="M85" s="26">
        <v>3748.3703759599998</v>
      </c>
      <c r="N85" s="26">
        <v>1582.88336469</v>
      </c>
    </row>
    <row r="86" spans="1:14" x14ac:dyDescent="0.3">
      <c r="A86" s="15">
        <v>2018</v>
      </c>
      <c r="B86" s="15" t="s">
        <v>7</v>
      </c>
      <c r="C86" s="34">
        <v>2173</v>
      </c>
      <c r="D86" s="34">
        <v>5701781</v>
      </c>
      <c r="E86" s="35">
        <v>734117.05</v>
      </c>
      <c r="F86" s="34">
        <v>17006</v>
      </c>
      <c r="G86" s="34">
        <v>2335217</v>
      </c>
      <c r="H86" s="35">
        <v>884007.35828359006</v>
      </c>
      <c r="I86" s="34">
        <v>6695632</v>
      </c>
      <c r="J86" s="34">
        <v>65985</v>
      </c>
      <c r="K86" s="34">
        <v>17063</v>
      </c>
      <c r="L86" s="26">
        <v>15515.82066118</v>
      </c>
      <c r="M86" s="26">
        <v>2223.357379</v>
      </c>
      <c r="N86" s="26">
        <v>1500.7788245499999</v>
      </c>
    </row>
    <row r="87" spans="1:14" x14ac:dyDescent="0.3">
      <c r="A87" s="15">
        <v>2018</v>
      </c>
      <c r="B87" s="15" t="s">
        <v>8</v>
      </c>
      <c r="C87" s="34">
        <v>2173</v>
      </c>
      <c r="D87" s="34">
        <v>6036371</v>
      </c>
      <c r="E87" s="35">
        <v>775425.95</v>
      </c>
      <c r="F87" s="34">
        <v>17191</v>
      </c>
      <c r="G87" s="34">
        <v>2670530</v>
      </c>
      <c r="H87" s="35">
        <v>1028390.7139550201</v>
      </c>
      <c r="I87" s="34">
        <v>6795632</v>
      </c>
      <c r="J87" s="34">
        <v>66000</v>
      </c>
      <c r="K87" s="34">
        <v>16236</v>
      </c>
      <c r="L87" s="26">
        <v>17830.667634410001</v>
      </c>
      <c r="M87" s="26">
        <v>5063.2217007999998</v>
      </c>
      <c r="N87" s="26">
        <v>1844.3444623599999</v>
      </c>
    </row>
    <row r="88" spans="1:14" x14ac:dyDescent="0.3">
      <c r="A88" s="15">
        <v>2018</v>
      </c>
      <c r="B88" s="15" t="s">
        <v>9</v>
      </c>
      <c r="C88" s="34">
        <v>2160</v>
      </c>
      <c r="D88" s="34">
        <v>6263342</v>
      </c>
      <c r="E88" s="35">
        <v>840640.79</v>
      </c>
      <c r="F88" s="34">
        <v>17660</v>
      </c>
      <c r="G88" s="34">
        <v>2813415</v>
      </c>
      <c r="H88" s="35">
        <v>1189201.5899878701</v>
      </c>
      <c r="I88" s="34">
        <v>7052639</v>
      </c>
      <c r="J88" s="34">
        <v>72698</v>
      </c>
      <c r="K88" s="34">
        <v>16356</v>
      </c>
      <c r="L88" s="26">
        <v>15013.781111540002</v>
      </c>
      <c r="M88" s="26">
        <v>6473.7693989999998</v>
      </c>
      <c r="N88" s="26">
        <v>2218.6271646099999</v>
      </c>
    </row>
    <row r="89" spans="1:14" x14ac:dyDescent="0.3">
      <c r="A89" s="15">
        <v>2018</v>
      </c>
      <c r="B89" s="15" t="s">
        <v>10</v>
      </c>
      <c r="C89" s="34">
        <v>2154</v>
      </c>
      <c r="D89" s="34">
        <v>6262275</v>
      </c>
      <c r="E89" s="35">
        <v>838843.98</v>
      </c>
      <c r="F89" s="34">
        <v>18100</v>
      </c>
      <c r="G89" s="34">
        <v>3160757</v>
      </c>
      <c r="H89" s="35">
        <v>1386183.9293650798</v>
      </c>
      <c r="I89" s="34">
        <v>8523698</v>
      </c>
      <c r="J89" s="34">
        <v>86239</v>
      </c>
      <c r="K89" s="34">
        <v>16598</v>
      </c>
      <c r="L89" s="26">
        <v>19196.44994232</v>
      </c>
      <c r="M89" s="26">
        <v>5222.0395215400004</v>
      </c>
      <c r="N89" s="26">
        <v>2242.8991524600001</v>
      </c>
    </row>
    <row r="90" spans="1:14" x14ac:dyDescent="0.3">
      <c r="A90" s="15">
        <v>2018</v>
      </c>
      <c r="B90" s="15" t="s">
        <v>11</v>
      </c>
      <c r="C90" s="34">
        <v>2048</v>
      </c>
      <c r="D90" s="34">
        <v>6239682</v>
      </c>
      <c r="E90" s="35">
        <v>828646.62</v>
      </c>
      <c r="F90" s="34">
        <v>20135</v>
      </c>
      <c r="G90" s="34">
        <v>3415749</v>
      </c>
      <c r="H90" s="35">
        <v>1390376.7458558001</v>
      </c>
      <c r="I90" s="34">
        <v>9145240</v>
      </c>
      <c r="J90" s="34">
        <v>96978</v>
      </c>
      <c r="K90" s="34">
        <v>16694</v>
      </c>
      <c r="L90" s="26">
        <v>14892.925355739995</v>
      </c>
      <c r="M90" s="26">
        <v>5083.0484987299997</v>
      </c>
      <c r="N90" s="26">
        <v>2134.8785505300002</v>
      </c>
    </row>
    <row r="91" spans="1:14" x14ac:dyDescent="0.3">
      <c r="A91" s="15">
        <v>2018</v>
      </c>
      <c r="B91" s="15" t="s">
        <v>12</v>
      </c>
      <c r="C91" s="34">
        <v>2044</v>
      </c>
      <c r="D91" s="34">
        <v>5980508</v>
      </c>
      <c r="E91" s="35">
        <v>804683.23059400998</v>
      </c>
      <c r="F91" s="34">
        <v>22318</v>
      </c>
      <c r="G91" s="34">
        <v>3159678</v>
      </c>
      <c r="H91" s="35">
        <v>1342973.5227403101</v>
      </c>
      <c r="I91" s="34">
        <v>9419597</v>
      </c>
      <c r="J91" s="34">
        <v>131088</v>
      </c>
      <c r="K91" s="36">
        <v>6973</v>
      </c>
      <c r="L91" s="26">
        <v>17101.930241770002</v>
      </c>
      <c r="M91" s="26">
        <v>3704.6239074999999</v>
      </c>
      <c r="N91" s="26">
        <v>1489.3727069800002</v>
      </c>
    </row>
    <row r="92" spans="1:14" x14ac:dyDescent="0.3">
      <c r="A92" s="15">
        <v>2018</v>
      </c>
      <c r="B92" s="15" t="s">
        <v>13</v>
      </c>
      <c r="C92" s="34">
        <v>2048</v>
      </c>
      <c r="D92" s="34">
        <v>6323608</v>
      </c>
      <c r="E92" s="35">
        <v>854792.42022104992</v>
      </c>
      <c r="F92" s="34">
        <v>22844</v>
      </c>
      <c r="G92" s="34">
        <v>3529674</v>
      </c>
      <c r="H92" s="35">
        <v>1547414.7245435696</v>
      </c>
      <c r="I92" s="34">
        <v>9597809</v>
      </c>
      <c r="J92" s="34">
        <v>133946</v>
      </c>
      <c r="K92" s="36">
        <v>7210</v>
      </c>
      <c r="L92" s="26">
        <v>20919.373002370001</v>
      </c>
      <c r="M92" s="26">
        <v>5522.9570206299995</v>
      </c>
      <c r="N92" s="26">
        <v>2725.2689794999997</v>
      </c>
    </row>
    <row r="93" spans="1:14" x14ac:dyDescent="0.3">
      <c r="A93" s="15">
        <v>2018</v>
      </c>
      <c r="B93" s="15" t="s">
        <v>14</v>
      </c>
      <c r="C93" s="34">
        <v>2042</v>
      </c>
      <c r="D93" s="34">
        <v>6189951</v>
      </c>
      <c r="E93" s="35">
        <v>832982.36263213004</v>
      </c>
      <c r="F93" s="34">
        <v>24063</v>
      </c>
      <c r="G93" s="34">
        <v>3460473</v>
      </c>
      <c r="H93" s="35">
        <v>1519952.09038403</v>
      </c>
      <c r="I93" s="34">
        <v>9755985</v>
      </c>
      <c r="J93" s="34">
        <v>117850</v>
      </c>
      <c r="K93" s="36">
        <v>7412</v>
      </c>
      <c r="L93" s="26">
        <v>13009.768216099998</v>
      </c>
      <c r="M93" s="26">
        <v>2976.1482752299999</v>
      </c>
      <c r="N93" s="26">
        <v>1508.4122796800002</v>
      </c>
    </row>
    <row r="94" spans="1:14" x14ac:dyDescent="0.3">
      <c r="A94" s="15">
        <v>2018</v>
      </c>
      <c r="B94" s="15" t="s">
        <v>15</v>
      </c>
      <c r="C94" s="34">
        <v>2144</v>
      </c>
      <c r="D94" s="34">
        <v>6564738</v>
      </c>
      <c r="E94" s="35">
        <v>886128.81180113007</v>
      </c>
      <c r="F94" s="34">
        <v>24386</v>
      </c>
      <c r="G94" s="34">
        <v>3566294</v>
      </c>
      <c r="H94" s="35">
        <v>1670202.2182773801</v>
      </c>
      <c r="I94" s="34">
        <v>9795736</v>
      </c>
      <c r="J94" s="34">
        <v>118214</v>
      </c>
      <c r="K94" s="36">
        <v>7412</v>
      </c>
      <c r="L94" s="26">
        <v>21359.207763629998</v>
      </c>
      <c r="M94" s="26">
        <v>5230.1324441899997</v>
      </c>
      <c r="N94" s="26">
        <v>2580.7216584399998</v>
      </c>
    </row>
    <row r="95" spans="1:14" x14ac:dyDescent="0.3">
      <c r="A95" s="14"/>
      <c r="B95" s="14"/>
      <c r="C95" s="14"/>
      <c r="D95" s="14"/>
      <c r="E95" s="14"/>
      <c r="H95" s="14"/>
      <c r="I95" s="14"/>
      <c r="J95" s="14"/>
      <c r="K95" s="14"/>
      <c r="L95" s="14"/>
      <c r="M95" s="14"/>
      <c r="N95" s="14"/>
    </row>
    <row r="96" spans="1:14" x14ac:dyDescent="0.3">
      <c r="A96" s="14"/>
      <c r="B96" s="14"/>
      <c r="C96" s="14"/>
      <c r="D96" s="14"/>
      <c r="E96" s="14"/>
      <c r="H96" s="14"/>
      <c r="I96" s="14"/>
      <c r="J96" s="14"/>
      <c r="K96" s="14"/>
      <c r="L96" s="14"/>
      <c r="M96" s="14"/>
      <c r="N96" s="14"/>
    </row>
    <row r="97" spans="1:14" x14ac:dyDescent="0.3">
      <c r="A97" s="15">
        <v>2019</v>
      </c>
      <c r="B97" s="15" t="s">
        <v>4</v>
      </c>
      <c r="C97" s="34">
        <v>2054</v>
      </c>
      <c r="D97" s="34">
        <v>6565561</v>
      </c>
      <c r="E97" s="35">
        <v>895770.30717357993</v>
      </c>
      <c r="F97" s="34">
        <v>24047</v>
      </c>
      <c r="G97" s="34">
        <v>4082659</v>
      </c>
      <c r="H97" s="35">
        <v>1906142.77872932</v>
      </c>
      <c r="I97" s="34">
        <v>10443780</v>
      </c>
      <c r="J97" s="34">
        <v>117378</v>
      </c>
      <c r="K97" s="34">
        <v>6990</v>
      </c>
      <c r="L97" s="26">
        <v>19429.991681470001</v>
      </c>
      <c r="M97" s="26">
        <v>5671.4948913099997</v>
      </c>
      <c r="N97" s="26">
        <v>2359.9455079200002</v>
      </c>
    </row>
    <row r="98" spans="1:14" x14ac:dyDescent="0.3">
      <c r="A98" s="15">
        <v>2019</v>
      </c>
      <c r="B98" s="15" t="s">
        <v>5</v>
      </c>
      <c r="C98" s="34">
        <v>2056</v>
      </c>
      <c r="D98" s="34">
        <v>5612987</v>
      </c>
      <c r="E98" s="35">
        <v>737232.73473629006</v>
      </c>
      <c r="F98" s="34">
        <v>24689</v>
      </c>
      <c r="G98" s="34">
        <v>5763572</v>
      </c>
      <c r="H98" s="35">
        <v>1790126.5045324601</v>
      </c>
      <c r="I98" s="37">
        <v>10054189</v>
      </c>
      <c r="J98" s="37">
        <v>122588</v>
      </c>
      <c r="K98" s="37">
        <v>6991</v>
      </c>
      <c r="L98" s="26">
        <v>16014.26</v>
      </c>
      <c r="M98" s="26">
        <v>3810.53</v>
      </c>
      <c r="N98" s="26">
        <v>2385.33</v>
      </c>
    </row>
    <row r="99" spans="1:14" x14ac:dyDescent="0.3">
      <c r="A99" s="15">
        <v>2019</v>
      </c>
      <c r="B99" s="15" t="s">
        <v>6</v>
      </c>
      <c r="C99" s="34">
        <v>2059</v>
      </c>
      <c r="D99" s="34">
        <v>6339665.6699999999</v>
      </c>
      <c r="E99" s="35">
        <v>846732.96663597994</v>
      </c>
      <c r="F99" s="34">
        <v>25102</v>
      </c>
      <c r="G99" s="34">
        <v>6596399</v>
      </c>
      <c r="H99" s="35">
        <v>2009354.3666777702</v>
      </c>
      <c r="I99" s="37">
        <v>9927733</v>
      </c>
      <c r="J99" s="37">
        <v>119955</v>
      </c>
      <c r="K99" s="37">
        <v>6745</v>
      </c>
      <c r="L99" s="26">
        <v>18134.05</v>
      </c>
      <c r="M99" s="26">
        <v>4890.08</v>
      </c>
      <c r="N99" s="26">
        <v>2186.83</v>
      </c>
    </row>
    <row r="100" spans="1:14" x14ac:dyDescent="0.3">
      <c r="A100" s="15">
        <v>2019</v>
      </c>
      <c r="B100" s="15" t="s">
        <v>7</v>
      </c>
      <c r="C100" s="34">
        <v>2058</v>
      </c>
      <c r="D100" s="34">
        <v>6509516.6699999999</v>
      </c>
      <c r="E100" s="35">
        <v>865840.65862962999</v>
      </c>
      <c r="F100" s="34">
        <v>26393</v>
      </c>
      <c r="G100" s="34">
        <v>6675183</v>
      </c>
      <c r="H100" s="35">
        <v>2385214.2307617799</v>
      </c>
      <c r="I100" s="37">
        <v>10007377</v>
      </c>
      <c r="J100" s="37">
        <v>121289</v>
      </c>
      <c r="K100" s="37">
        <v>6540</v>
      </c>
      <c r="L100" s="26">
        <v>20681.259999999998</v>
      </c>
      <c r="M100" s="26">
        <v>5156.1400000000003</v>
      </c>
      <c r="N100" s="26">
        <v>2841.25</v>
      </c>
    </row>
    <row r="101" spans="1:14" x14ac:dyDescent="0.3">
      <c r="A101" s="15">
        <v>2019</v>
      </c>
      <c r="B101" s="15" t="s">
        <v>8</v>
      </c>
      <c r="C101" s="34">
        <v>2055</v>
      </c>
      <c r="D101" s="34">
        <v>6089663</v>
      </c>
      <c r="E101" s="35">
        <v>819182.86025678006</v>
      </c>
      <c r="F101" s="34">
        <v>26649</v>
      </c>
      <c r="G101" s="34">
        <v>6834543</v>
      </c>
      <c r="H101" s="35">
        <v>2170561.5852668202</v>
      </c>
      <c r="I101" s="37">
        <v>10064146</v>
      </c>
      <c r="J101" s="37">
        <v>121848</v>
      </c>
      <c r="K101" s="37">
        <v>6500</v>
      </c>
      <c r="L101" s="26">
        <v>18693.830000000002</v>
      </c>
      <c r="M101" s="26">
        <v>5038.55</v>
      </c>
      <c r="N101" s="26">
        <v>2580.15</v>
      </c>
    </row>
    <row r="102" spans="1:14" x14ac:dyDescent="0.3">
      <c r="A102" s="15">
        <v>2019</v>
      </c>
      <c r="B102" s="15" t="s">
        <v>9</v>
      </c>
      <c r="C102" s="34">
        <v>2046</v>
      </c>
      <c r="D102" s="34">
        <v>5786479</v>
      </c>
      <c r="E102" s="35">
        <v>857382.53878649999</v>
      </c>
      <c r="F102" s="34">
        <v>27945</v>
      </c>
      <c r="G102" s="34">
        <v>7084519</v>
      </c>
      <c r="H102" s="35">
        <v>2327576.5961372</v>
      </c>
      <c r="I102" s="37">
        <v>10715041</v>
      </c>
      <c r="J102" s="37">
        <v>127707</v>
      </c>
      <c r="K102" s="37">
        <v>6392</v>
      </c>
      <c r="L102" s="26">
        <v>17135.21</v>
      </c>
      <c r="M102" s="26">
        <v>3871.29</v>
      </c>
      <c r="N102" s="26">
        <v>2414.19</v>
      </c>
    </row>
    <row r="103" spans="1:14" x14ac:dyDescent="0.3">
      <c r="A103" s="15">
        <v>2019</v>
      </c>
      <c r="B103" s="15" t="s">
        <v>10</v>
      </c>
      <c r="C103" s="34">
        <v>2059</v>
      </c>
      <c r="D103" s="34">
        <v>5986319</v>
      </c>
      <c r="E103" s="35">
        <v>919126.30939070997</v>
      </c>
      <c r="F103" s="34">
        <v>29570</v>
      </c>
      <c r="G103" s="34">
        <v>8211461</v>
      </c>
      <c r="H103" s="35">
        <v>2803589.4892566698</v>
      </c>
      <c r="I103" s="37">
        <v>10532425.800000001</v>
      </c>
      <c r="J103" s="37">
        <v>64721</v>
      </c>
      <c r="K103" s="37">
        <v>6381</v>
      </c>
      <c r="L103" s="26">
        <v>22144.93</v>
      </c>
      <c r="M103" s="26">
        <v>5203.0200000000004</v>
      </c>
      <c r="N103" s="26">
        <v>2893.09</v>
      </c>
    </row>
    <row r="104" spans="1:14" x14ac:dyDescent="0.3">
      <c r="A104" s="15">
        <v>2019</v>
      </c>
      <c r="B104" s="15" t="s">
        <v>11</v>
      </c>
      <c r="C104" s="34">
        <v>2055</v>
      </c>
      <c r="D104" s="34">
        <v>5790497</v>
      </c>
      <c r="E104" s="35">
        <v>869917.07845093997</v>
      </c>
      <c r="F104" s="34">
        <v>30498</v>
      </c>
      <c r="G104" s="34">
        <v>7953767</v>
      </c>
      <c r="H104" s="35">
        <v>2596700.4045767398</v>
      </c>
      <c r="I104" s="37">
        <v>10944556</v>
      </c>
      <c r="J104" s="37">
        <v>84121</v>
      </c>
      <c r="K104" s="37">
        <v>7328</v>
      </c>
      <c r="L104" s="26">
        <v>19562.98</v>
      </c>
      <c r="M104" s="26">
        <v>4235.29</v>
      </c>
      <c r="N104" s="26">
        <v>3267</v>
      </c>
    </row>
    <row r="105" spans="1:14" x14ac:dyDescent="0.3">
      <c r="A105" s="15">
        <v>2019</v>
      </c>
      <c r="B105" s="15" t="s">
        <v>12</v>
      </c>
      <c r="C105" s="34">
        <v>2056</v>
      </c>
      <c r="D105" s="34">
        <v>5701414</v>
      </c>
      <c r="E105" s="35">
        <v>854504.19915924</v>
      </c>
      <c r="F105" s="34">
        <v>31622</v>
      </c>
      <c r="G105" s="34">
        <v>7934189</v>
      </c>
      <c r="H105" s="35">
        <v>2639111.16455134</v>
      </c>
      <c r="I105" s="37">
        <v>10718743</v>
      </c>
      <c r="J105" s="37">
        <v>85663</v>
      </c>
      <c r="K105" s="37">
        <v>8117</v>
      </c>
      <c r="L105" s="26">
        <v>18490.63</v>
      </c>
      <c r="M105" s="26">
        <v>5114.08</v>
      </c>
      <c r="N105" s="26">
        <v>3264.99</v>
      </c>
    </row>
    <row r="106" spans="1:14" x14ac:dyDescent="0.3">
      <c r="A106" s="15">
        <v>2019</v>
      </c>
      <c r="B106" s="15" t="s">
        <v>13</v>
      </c>
      <c r="C106" s="34">
        <v>2055</v>
      </c>
      <c r="D106" s="34">
        <v>6325735</v>
      </c>
      <c r="E106" s="35">
        <v>926424.15325902007</v>
      </c>
      <c r="F106" s="34">
        <v>32628</v>
      </c>
      <c r="G106" s="34">
        <v>8199898</v>
      </c>
      <c r="H106" s="35">
        <v>2749874.7433514101</v>
      </c>
      <c r="I106" s="37">
        <v>10994569</v>
      </c>
      <c r="J106" s="37">
        <v>83711</v>
      </c>
      <c r="K106" s="37">
        <v>7690</v>
      </c>
      <c r="L106" s="26">
        <v>22334.26</v>
      </c>
      <c r="M106" s="26">
        <v>4461.8500000000004</v>
      </c>
      <c r="N106" s="26">
        <v>3493.83</v>
      </c>
    </row>
    <row r="107" spans="1:14" x14ac:dyDescent="0.3">
      <c r="A107" s="15">
        <v>2019</v>
      </c>
      <c r="B107" s="15" t="s">
        <v>14</v>
      </c>
      <c r="C107" s="34">
        <v>2021</v>
      </c>
      <c r="D107" s="34">
        <v>5830792</v>
      </c>
      <c r="E107" s="35">
        <v>890240.97081671003</v>
      </c>
      <c r="F107" s="34">
        <v>33491</v>
      </c>
      <c r="G107" s="34">
        <v>8444238</v>
      </c>
      <c r="H107" s="35">
        <v>2781157.8541083094</v>
      </c>
      <c r="I107" s="37">
        <v>11075826</v>
      </c>
      <c r="J107" s="37">
        <v>83693</v>
      </c>
      <c r="K107" s="37">
        <v>7830</v>
      </c>
      <c r="L107" s="26">
        <v>17852.86</v>
      </c>
      <c r="M107" s="26">
        <v>4969.2299999999996</v>
      </c>
      <c r="N107" s="26">
        <v>2915.66</v>
      </c>
    </row>
    <row r="108" spans="1:14" x14ac:dyDescent="0.3">
      <c r="A108" s="15">
        <v>2019</v>
      </c>
      <c r="B108" s="15" t="s">
        <v>15</v>
      </c>
      <c r="C108" s="34">
        <v>2025</v>
      </c>
      <c r="D108" s="34">
        <v>6319729</v>
      </c>
      <c r="E108" s="35">
        <v>970310.61297460995</v>
      </c>
      <c r="F108" s="34">
        <v>34502</v>
      </c>
      <c r="G108" s="34">
        <v>8714602</v>
      </c>
      <c r="H108" s="35">
        <v>2969071.5352002298</v>
      </c>
      <c r="I108" s="37">
        <v>11639898</v>
      </c>
      <c r="J108" s="37">
        <v>59332</v>
      </c>
      <c r="K108" s="37">
        <v>8868</v>
      </c>
      <c r="L108" s="26">
        <v>25877.78</v>
      </c>
      <c r="M108" s="26">
        <v>6930.2</v>
      </c>
      <c r="N108" s="26">
        <v>3817.87</v>
      </c>
    </row>
    <row r="109" spans="1:14" x14ac:dyDescent="0.3">
      <c r="A109" s="14"/>
      <c r="B109" s="14"/>
      <c r="C109" s="14"/>
      <c r="D109" s="14"/>
      <c r="E109" s="14"/>
      <c r="H109" s="14"/>
      <c r="L109" s="14"/>
      <c r="M109" s="14"/>
      <c r="N109" s="14"/>
    </row>
    <row r="110" spans="1:14" x14ac:dyDescent="0.3">
      <c r="A110" s="14"/>
      <c r="B110" s="14"/>
      <c r="C110" s="14"/>
      <c r="D110" s="14"/>
      <c r="E110" s="14"/>
      <c r="H110" s="14"/>
      <c r="L110" s="14"/>
      <c r="M110" s="14"/>
      <c r="N110" s="14"/>
    </row>
    <row r="111" spans="1:14" x14ac:dyDescent="0.3">
      <c r="A111" s="15">
        <v>2020</v>
      </c>
      <c r="B111" s="15" t="s">
        <v>4</v>
      </c>
      <c r="C111" s="34">
        <v>2034</v>
      </c>
      <c r="D111" s="34">
        <v>6203770</v>
      </c>
      <c r="E111" s="35">
        <v>945702.7552000701</v>
      </c>
      <c r="F111" s="34">
        <v>35623</v>
      </c>
      <c r="G111" s="34">
        <v>8837241</v>
      </c>
      <c r="H111" s="35">
        <v>2874001.8955242503</v>
      </c>
      <c r="I111" s="34">
        <v>11803686</v>
      </c>
      <c r="J111" s="34">
        <v>83722</v>
      </c>
      <c r="K111" s="34">
        <v>8469</v>
      </c>
      <c r="L111" s="26">
        <v>19790.990000000002</v>
      </c>
      <c r="M111" s="26">
        <v>4398.5200000000004</v>
      </c>
      <c r="N111" s="26">
        <v>3712.34</v>
      </c>
    </row>
    <row r="112" spans="1:14" x14ac:dyDescent="0.3">
      <c r="A112" s="15">
        <v>2020</v>
      </c>
      <c r="B112" s="15" t="s">
        <v>5</v>
      </c>
      <c r="C112" s="34">
        <v>2035</v>
      </c>
      <c r="D112" s="34">
        <v>5310225</v>
      </c>
      <c r="E112" s="35">
        <v>769923.93563259009</v>
      </c>
      <c r="F112" s="34">
        <v>37536</v>
      </c>
      <c r="G112" s="34">
        <v>7670663</v>
      </c>
      <c r="H112" s="35">
        <v>2313129.6994030005</v>
      </c>
      <c r="I112" s="37">
        <v>11144791</v>
      </c>
      <c r="J112" s="37">
        <v>63942</v>
      </c>
      <c r="K112" s="37">
        <v>6660</v>
      </c>
      <c r="L112" s="26">
        <v>17354.11</v>
      </c>
      <c r="M112" s="26">
        <v>4627.68</v>
      </c>
      <c r="N112" s="26">
        <v>3038.26</v>
      </c>
    </row>
    <row r="113" spans="1:15" x14ac:dyDescent="0.3">
      <c r="A113" s="15">
        <v>2020</v>
      </c>
      <c r="B113" s="15" t="s">
        <v>6</v>
      </c>
      <c r="C113" s="34">
        <v>2037</v>
      </c>
      <c r="D113" s="34">
        <v>5402120</v>
      </c>
      <c r="E113" s="35">
        <v>771678.12471054005</v>
      </c>
      <c r="F113" s="34">
        <v>37984</v>
      </c>
      <c r="G113" s="34">
        <v>7059930</v>
      </c>
      <c r="H113" s="35">
        <v>2045412.1184752695</v>
      </c>
      <c r="I113" s="37">
        <v>11407529</v>
      </c>
      <c r="J113" s="37">
        <v>69818</v>
      </c>
      <c r="K113" s="37">
        <v>6515</v>
      </c>
      <c r="L113" s="26">
        <v>22260.73</v>
      </c>
      <c r="M113" s="26">
        <v>4046.87</v>
      </c>
      <c r="N113" s="26">
        <v>3281.99</v>
      </c>
    </row>
    <row r="114" spans="1:15" x14ac:dyDescent="0.3">
      <c r="A114" s="15">
        <v>2020</v>
      </c>
      <c r="B114" s="15" t="s">
        <v>7</v>
      </c>
      <c r="C114" s="34">
        <v>2038</v>
      </c>
      <c r="D114" s="34">
        <v>4936738</v>
      </c>
      <c r="E114" s="35">
        <v>730990.27001997002</v>
      </c>
      <c r="F114" s="34">
        <v>40181</v>
      </c>
      <c r="G114" s="34">
        <v>7082663</v>
      </c>
      <c r="H114" s="35">
        <v>2209037.2555342698</v>
      </c>
      <c r="I114" s="37">
        <v>11521171</v>
      </c>
      <c r="J114" s="37">
        <v>86538</v>
      </c>
      <c r="K114" s="37">
        <v>8476</v>
      </c>
      <c r="L114" s="26">
        <v>18302.61</v>
      </c>
      <c r="M114" s="26">
        <v>5787.22</v>
      </c>
      <c r="N114" s="26">
        <v>2553.64</v>
      </c>
    </row>
    <row r="115" spans="1:15" x14ac:dyDescent="0.3">
      <c r="A115" s="15">
        <v>2020</v>
      </c>
      <c r="B115" s="15" t="s">
        <v>8</v>
      </c>
      <c r="C115" s="34">
        <v>2036</v>
      </c>
      <c r="D115" s="34">
        <v>5013105</v>
      </c>
      <c r="E115" s="35">
        <v>758399.09531706001</v>
      </c>
      <c r="F115" s="34">
        <v>41656</v>
      </c>
      <c r="G115" s="34">
        <v>6007388</v>
      </c>
      <c r="H115" s="35">
        <v>1963368.7525650701</v>
      </c>
      <c r="I115" s="37">
        <v>11580953</v>
      </c>
      <c r="J115" s="37">
        <v>84291</v>
      </c>
      <c r="K115" s="37">
        <v>10389</v>
      </c>
      <c r="L115" s="26">
        <v>16979.29</v>
      </c>
      <c r="M115" s="26">
        <v>3852.1</v>
      </c>
      <c r="N115" s="26">
        <v>3156.74</v>
      </c>
    </row>
    <row r="116" spans="1:15" x14ac:dyDescent="0.3">
      <c r="A116" s="15">
        <v>2020</v>
      </c>
      <c r="B116" s="15" t="s">
        <v>9</v>
      </c>
      <c r="C116" s="34">
        <v>2034</v>
      </c>
      <c r="D116" s="34">
        <v>5396786</v>
      </c>
      <c r="E116" s="35">
        <v>844447.32150994998</v>
      </c>
      <c r="F116" s="34">
        <v>43063</v>
      </c>
      <c r="G116" s="34">
        <v>8477332</v>
      </c>
      <c r="H116" s="35">
        <v>2902697.8259649291</v>
      </c>
      <c r="I116" s="37">
        <v>10427119</v>
      </c>
      <c r="J116" s="37">
        <v>87987</v>
      </c>
      <c r="K116" s="37">
        <v>11186</v>
      </c>
      <c r="L116" s="26">
        <v>17578.900000000001</v>
      </c>
      <c r="M116" s="26">
        <v>6196.62</v>
      </c>
      <c r="N116" s="26">
        <v>3678.74</v>
      </c>
    </row>
    <row r="117" spans="1:15" x14ac:dyDescent="0.3">
      <c r="A117" s="15">
        <v>2020</v>
      </c>
      <c r="B117" s="15" t="s">
        <v>10</v>
      </c>
      <c r="C117" s="34">
        <v>2052</v>
      </c>
      <c r="D117" s="34">
        <v>5406832</v>
      </c>
      <c r="E117" s="35">
        <v>856847.2949830601</v>
      </c>
      <c r="F117" s="34">
        <v>43464</v>
      </c>
      <c r="G117" s="34">
        <v>7806407</v>
      </c>
      <c r="H117" s="35">
        <v>2794323.7160311299</v>
      </c>
      <c r="I117" s="37">
        <v>10709417</v>
      </c>
      <c r="J117" s="37">
        <v>84604</v>
      </c>
      <c r="K117" s="37">
        <v>10746</v>
      </c>
      <c r="L117" s="26">
        <v>17899.400000000001</v>
      </c>
      <c r="M117" s="26">
        <v>5006.08</v>
      </c>
      <c r="N117" s="26">
        <v>3662.63</v>
      </c>
    </row>
    <row r="118" spans="1:15" x14ac:dyDescent="0.3">
      <c r="A118" s="15">
        <v>2020</v>
      </c>
      <c r="B118" s="15" t="s">
        <v>11</v>
      </c>
      <c r="C118" s="34">
        <v>2045</v>
      </c>
      <c r="D118" s="34">
        <v>5600758</v>
      </c>
      <c r="E118" s="35">
        <v>848452.32828828006</v>
      </c>
      <c r="F118" s="34">
        <v>46778</v>
      </c>
      <c r="G118" s="34">
        <v>8972450</v>
      </c>
      <c r="H118" s="35">
        <v>3018640.9203378502</v>
      </c>
      <c r="I118" s="37">
        <v>10823133</v>
      </c>
      <c r="J118" s="37">
        <v>72622</v>
      </c>
      <c r="K118" s="37">
        <v>10194</v>
      </c>
      <c r="L118" s="26">
        <v>18147.939999999999</v>
      </c>
      <c r="M118" s="26">
        <v>7735.77</v>
      </c>
      <c r="N118" s="26">
        <v>3634.23</v>
      </c>
    </row>
    <row r="119" spans="1:15" x14ac:dyDescent="0.3">
      <c r="A119" s="15">
        <v>2020</v>
      </c>
      <c r="B119" s="15" t="s">
        <v>12</v>
      </c>
      <c r="C119" s="34">
        <v>2039</v>
      </c>
      <c r="D119" s="34">
        <v>5481155</v>
      </c>
      <c r="E119" s="35">
        <v>656532.80145735003</v>
      </c>
      <c r="F119" s="34">
        <v>45519</v>
      </c>
      <c r="G119" s="34">
        <v>10001716</v>
      </c>
      <c r="H119" s="35">
        <v>3563038.6202781699</v>
      </c>
      <c r="I119" s="37">
        <v>11018911</v>
      </c>
      <c r="J119" s="37">
        <v>65573</v>
      </c>
      <c r="K119" s="37">
        <v>10496</v>
      </c>
      <c r="L119" s="26">
        <v>20437.580000000002</v>
      </c>
      <c r="M119" s="26">
        <v>6508.08</v>
      </c>
      <c r="N119" s="26">
        <v>3669.36</v>
      </c>
    </row>
    <row r="120" spans="1:15" x14ac:dyDescent="0.3">
      <c r="A120" s="15">
        <v>2020</v>
      </c>
      <c r="B120" s="15" t="s">
        <v>13</v>
      </c>
      <c r="C120" s="34">
        <v>2041</v>
      </c>
      <c r="D120" s="34">
        <v>4157651</v>
      </c>
      <c r="E120" s="35">
        <v>1250371.6183838903</v>
      </c>
      <c r="F120" s="34">
        <v>49080</v>
      </c>
      <c r="G120" s="34">
        <v>9735852</v>
      </c>
      <c r="H120" s="35">
        <v>4007241.2913799002</v>
      </c>
      <c r="I120" s="37">
        <v>11018764.02</v>
      </c>
      <c r="J120" s="37">
        <v>73258</v>
      </c>
      <c r="K120" s="37">
        <v>12598</v>
      </c>
      <c r="L120" s="26">
        <v>18965.810000000001</v>
      </c>
      <c r="M120" s="26">
        <v>3650.36</v>
      </c>
      <c r="N120" s="26">
        <v>4248.1400000000003</v>
      </c>
    </row>
    <row r="121" spans="1:15" x14ac:dyDescent="0.3">
      <c r="A121" s="15">
        <v>2020</v>
      </c>
      <c r="B121" s="15" t="s">
        <v>14</v>
      </c>
      <c r="C121" s="34">
        <v>2050</v>
      </c>
      <c r="D121" s="34">
        <v>5664903</v>
      </c>
      <c r="E121" s="35">
        <v>1466817.2848451498</v>
      </c>
      <c r="F121" s="34">
        <v>49926</v>
      </c>
      <c r="G121" s="34">
        <v>10032132</v>
      </c>
      <c r="H121" s="35">
        <v>3568233.7600142704</v>
      </c>
      <c r="I121" s="37">
        <v>10848629</v>
      </c>
      <c r="J121" s="37">
        <v>70622</v>
      </c>
      <c r="K121" s="37">
        <v>10938</v>
      </c>
      <c r="L121" s="26">
        <v>17594.04</v>
      </c>
      <c r="M121" s="26">
        <v>5274.9</v>
      </c>
      <c r="N121" s="26">
        <v>5604.59</v>
      </c>
    </row>
    <row r="122" spans="1:15" x14ac:dyDescent="0.3">
      <c r="A122" s="15">
        <v>2020</v>
      </c>
      <c r="B122" s="15" t="s">
        <v>15</v>
      </c>
      <c r="C122" s="34">
        <v>2055</v>
      </c>
      <c r="D122" s="34">
        <v>6811314</v>
      </c>
      <c r="E122" s="35">
        <v>1337122.7670004901</v>
      </c>
      <c r="F122" s="34">
        <v>47576</v>
      </c>
      <c r="G122" s="34">
        <v>10750867.92</v>
      </c>
      <c r="H122" s="35">
        <v>3850648.2678846992</v>
      </c>
      <c r="I122" s="37">
        <v>10848629</v>
      </c>
      <c r="J122" s="37">
        <v>81059</v>
      </c>
      <c r="K122" s="37">
        <v>11000</v>
      </c>
      <c r="L122" s="26">
        <v>25102.98</v>
      </c>
      <c r="M122" s="26">
        <v>4601.58</v>
      </c>
      <c r="N122" s="26">
        <v>6609.49</v>
      </c>
    </row>
    <row r="123" spans="1:15" x14ac:dyDescent="0.3">
      <c r="D123" s="19"/>
      <c r="E123" s="19"/>
      <c r="H123" s="14"/>
      <c r="L123" s="38">
        <f>SUM(L111:L122)</f>
        <v>230414.38</v>
      </c>
      <c r="M123" s="38">
        <f t="shared" ref="M123:N123" si="0">SUM(M111:M122)</f>
        <v>61685.780000000006</v>
      </c>
      <c r="N123" s="38">
        <f t="shared" si="0"/>
        <v>46850.15</v>
      </c>
      <c r="O123" s="38">
        <f>SUM(L123:N123)</f>
        <v>338950.31000000006</v>
      </c>
    </row>
    <row r="124" spans="1:15" x14ac:dyDescent="0.3">
      <c r="H124" s="14"/>
    </row>
    <row r="125" spans="1:15" x14ac:dyDescent="0.3">
      <c r="A125" s="15">
        <v>2021</v>
      </c>
      <c r="B125" s="15" t="s">
        <v>4</v>
      </c>
      <c r="C125" s="34">
        <v>2055</v>
      </c>
      <c r="D125" s="34">
        <v>6172129</v>
      </c>
      <c r="E125" s="35">
        <v>1341941.3546004901</v>
      </c>
      <c r="F125" s="34">
        <v>48571</v>
      </c>
      <c r="G125" s="34">
        <v>9714118.9900000002</v>
      </c>
      <c r="H125" s="35">
        <v>3195465.7405701596</v>
      </c>
      <c r="I125" s="34">
        <v>10519277</v>
      </c>
      <c r="J125" s="34">
        <v>80982</v>
      </c>
      <c r="K125" s="34">
        <v>11193</v>
      </c>
      <c r="L125" s="26">
        <v>19269.2</v>
      </c>
      <c r="M125" s="26">
        <v>3967.66</v>
      </c>
      <c r="N125" s="26">
        <v>5007.29</v>
      </c>
    </row>
    <row r="126" spans="1:15" x14ac:dyDescent="0.3">
      <c r="A126" s="15">
        <v>2021</v>
      </c>
      <c r="B126" s="15" t="s">
        <v>5</v>
      </c>
      <c r="C126" s="34">
        <v>2045</v>
      </c>
      <c r="D126" s="34">
        <v>5460184</v>
      </c>
      <c r="E126" s="35">
        <v>1133564.7704684599</v>
      </c>
      <c r="F126" s="34">
        <v>49849</v>
      </c>
      <c r="G126" s="34">
        <v>8793731</v>
      </c>
      <c r="H126" s="35">
        <v>2716574.6876206901</v>
      </c>
      <c r="I126" s="37">
        <v>10700061</v>
      </c>
      <c r="J126" s="37">
        <v>81434</v>
      </c>
      <c r="K126" s="37">
        <v>10584</v>
      </c>
      <c r="L126" s="26">
        <v>16275.5</v>
      </c>
      <c r="M126" s="26">
        <v>4872.3900000000003</v>
      </c>
      <c r="N126" s="26">
        <v>4611.8900000000003</v>
      </c>
    </row>
    <row r="127" spans="1:15" x14ac:dyDescent="0.3">
      <c r="A127" s="15">
        <v>2021</v>
      </c>
      <c r="B127" s="15" t="s">
        <v>6</v>
      </c>
      <c r="C127" s="34">
        <v>2060</v>
      </c>
      <c r="D127" s="34">
        <v>6074699</v>
      </c>
      <c r="E127" s="35">
        <v>1280204.71593856</v>
      </c>
      <c r="F127" s="34">
        <v>51022</v>
      </c>
      <c r="G127" s="34">
        <v>9916388</v>
      </c>
      <c r="H127" s="35">
        <v>3150554.9143257998</v>
      </c>
      <c r="I127" s="37">
        <v>10549902</v>
      </c>
      <c r="J127" s="37">
        <v>82817</v>
      </c>
      <c r="K127" s="37">
        <v>10805</v>
      </c>
      <c r="L127" s="26">
        <v>22244.89</v>
      </c>
      <c r="M127" s="26">
        <v>4739.57</v>
      </c>
      <c r="N127" s="26">
        <v>5896.67</v>
      </c>
    </row>
    <row r="128" spans="1:15" x14ac:dyDescent="0.3">
      <c r="A128" s="15">
        <v>2021</v>
      </c>
      <c r="B128" s="15" t="s">
        <v>7</v>
      </c>
      <c r="C128" s="34">
        <v>2056</v>
      </c>
      <c r="D128" s="34">
        <v>6063957</v>
      </c>
      <c r="E128" s="35">
        <v>1317314.1748124599</v>
      </c>
      <c r="F128" s="34">
        <v>51407</v>
      </c>
      <c r="G128" s="34">
        <v>10054143</v>
      </c>
      <c r="H128" s="35">
        <v>3944807.8729653908</v>
      </c>
      <c r="I128" s="37">
        <v>10792562</v>
      </c>
      <c r="J128" s="37">
        <v>73710</v>
      </c>
      <c r="K128" s="37">
        <v>13357</v>
      </c>
      <c r="L128" s="26">
        <v>20155.05</v>
      </c>
      <c r="M128" s="26">
        <v>4028.72</v>
      </c>
      <c r="N128" s="26">
        <v>5725.19</v>
      </c>
    </row>
    <row r="129" spans="1:15" x14ac:dyDescent="0.3">
      <c r="A129" s="15">
        <v>2021</v>
      </c>
      <c r="B129" s="15" t="s">
        <v>8</v>
      </c>
      <c r="C129" s="34">
        <v>2032</v>
      </c>
      <c r="D129" s="34">
        <v>6075600</v>
      </c>
      <c r="E129" s="35">
        <v>1281071.0223741599</v>
      </c>
      <c r="F129" s="34">
        <v>51783</v>
      </c>
      <c r="G129" s="34">
        <v>10330309</v>
      </c>
      <c r="H129" s="35">
        <v>4160677.5327314902</v>
      </c>
      <c r="I129" s="37">
        <v>9889622</v>
      </c>
      <c r="J129" s="37">
        <v>92427</v>
      </c>
      <c r="K129" s="37">
        <v>13419</v>
      </c>
      <c r="L129" s="26">
        <v>18479.849999999999</v>
      </c>
      <c r="M129" s="26">
        <v>3757.12</v>
      </c>
      <c r="N129" s="26">
        <v>6016.26</v>
      </c>
    </row>
    <row r="130" spans="1:15" x14ac:dyDescent="0.3">
      <c r="A130" s="15">
        <v>2021</v>
      </c>
      <c r="B130" s="15" t="s">
        <v>9</v>
      </c>
      <c r="C130" s="34">
        <v>2037</v>
      </c>
      <c r="D130" s="34">
        <v>6290504</v>
      </c>
      <c r="E130" s="35">
        <v>1375426.9233990898</v>
      </c>
      <c r="F130" s="34">
        <v>53191</v>
      </c>
      <c r="G130" s="34">
        <v>10879347</v>
      </c>
      <c r="H130" s="35">
        <v>4635043.4586010296</v>
      </c>
      <c r="I130" s="37">
        <v>9965826</v>
      </c>
      <c r="J130" s="37">
        <v>103444</v>
      </c>
      <c r="K130" s="37">
        <v>13705</v>
      </c>
      <c r="L130" s="26">
        <v>21769.9</v>
      </c>
      <c r="M130" s="26">
        <v>3732.34</v>
      </c>
      <c r="N130" s="26">
        <v>5991.03</v>
      </c>
    </row>
    <row r="131" spans="1:15" x14ac:dyDescent="0.3">
      <c r="A131" s="15">
        <v>2021</v>
      </c>
      <c r="B131" s="15" t="s">
        <v>10</v>
      </c>
      <c r="C131" s="34">
        <v>2044</v>
      </c>
      <c r="D131" s="34">
        <v>6794078</v>
      </c>
      <c r="E131" s="35">
        <v>1511877.84040887</v>
      </c>
      <c r="F131" s="34">
        <v>53562</v>
      </c>
      <c r="G131" s="34">
        <v>12726824</v>
      </c>
      <c r="H131" s="35">
        <v>5315721.0248661293</v>
      </c>
      <c r="I131" s="37">
        <v>10087554</v>
      </c>
      <c r="J131" s="37">
        <v>85553</v>
      </c>
      <c r="K131" s="37">
        <v>13290</v>
      </c>
      <c r="L131" s="26">
        <v>21252.92</v>
      </c>
      <c r="M131" s="26">
        <v>4112.1499999999996</v>
      </c>
      <c r="N131" s="26">
        <v>6121.47</v>
      </c>
    </row>
    <row r="132" spans="1:15" x14ac:dyDescent="0.3">
      <c r="A132" s="15">
        <v>2021</v>
      </c>
      <c r="B132" s="15" t="s">
        <v>11</v>
      </c>
      <c r="C132" s="34">
        <v>2043</v>
      </c>
      <c r="D132" s="34">
        <v>6928449</v>
      </c>
      <c r="E132" s="35">
        <v>1523463.71821909</v>
      </c>
      <c r="F132" s="34">
        <v>56595</v>
      </c>
      <c r="G132" s="34">
        <v>13892793</v>
      </c>
      <c r="H132" s="35">
        <v>5995248.7388953697</v>
      </c>
      <c r="I132" s="37">
        <v>10372075</v>
      </c>
      <c r="J132" s="37">
        <v>84830</v>
      </c>
      <c r="K132" s="37">
        <v>13611</v>
      </c>
      <c r="L132" s="26">
        <v>23309.33</v>
      </c>
      <c r="M132" s="26">
        <v>4698.7299999999996</v>
      </c>
      <c r="N132" s="26">
        <v>7191.87</v>
      </c>
    </row>
    <row r="133" spans="1:15" x14ac:dyDescent="0.3">
      <c r="A133" s="15">
        <v>2021</v>
      </c>
      <c r="B133" s="15" t="s">
        <v>12</v>
      </c>
      <c r="C133" s="34">
        <v>2045</v>
      </c>
      <c r="D133" s="34">
        <v>6771860</v>
      </c>
      <c r="E133" s="35">
        <v>1531759.1328674001</v>
      </c>
      <c r="F133" s="34">
        <v>57212</v>
      </c>
      <c r="G133" s="34">
        <v>14300598</v>
      </c>
      <c r="H133" s="35">
        <v>3797768.6196811204</v>
      </c>
      <c r="I133" s="37">
        <v>9976716</v>
      </c>
      <c r="J133" s="37">
        <v>90199.8</v>
      </c>
      <c r="K133" s="37">
        <v>13917</v>
      </c>
      <c r="L133" s="26">
        <v>22981.78</v>
      </c>
      <c r="M133" s="26">
        <v>4732.8900000000003</v>
      </c>
      <c r="N133" s="26">
        <v>6944.2</v>
      </c>
    </row>
    <row r="134" spans="1:15" x14ac:dyDescent="0.3">
      <c r="A134" s="15">
        <v>2021</v>
      </c>
      <c r="B134" s="15" t="s">
        <v>13</v>
      </c>
      <c r="C134" s="34">
        <v>2042</v>
      </c>
      <c r="D134" s="34">
        <v>7083886</v>
      </c>
      <c r="E134" s="35">
        <v>1597548.0718818901</v>
      </c>
      <c r="F134" s="34">
        <v>53444</v>
      </c>
      <c r="G134" s="34">
        <v>14535119</v>
      </c>
      <c r="H134" s="35">
        <v>6622618.3908867501</v>
      </c>
      <c r="I134" s="37">
        <v>10149885</v>
      </c>
      <c r="J134" s="37">
        <v>111882</v>
      </c>
      <c r="K134" s="37">
        <v>14095</v>
      </c>
      <c r="L134" s="26">
        <v>22693.27</v>
      </c>
      <c r="M134" s="26">
        <v>4106.18</v>
      </c>
      <c r="N134" s="26">
        <v>7117.17</v>
      </c>
    </row>
    <row r="135" spans="1:15" x14ac:dyDescent="0.3">
      <c r="A135" s="15">
        <v>2021</v>
      </c>
      <c r="B135" s="15" t="s">
        <v>14</v>
      </c>
      <c r="C135" s="34">
        <v>2045</v>
      </c>
      <c r="D135" s="34">
        <v>7163169</v>
      </c>
      <c r="E135" s="35">
        <v>1606523.3129259101</v>
      </c>
      <c r="F135" s="34">
        <v>57559</v>
      </c>
      <c r="G135" s="34">
        <v>15366451</v>
      </c>
      <c r="H135" s="35">
        <v>6931438.9671256598</v>
      </c>
      <c r="I135" s="37">
        <v>11305221</v>
      </c>
      <c r="J135" s="37">
        <v>75199</v>
      </c>
      <c r="K135" s="37">
        <v>13585</v>
      </c>
      <c r="L135" s="26">
        <v>24561.119999999999</v>
      </c>
      <c r="M135" s="26">
        <v>4062.2</v>
      </c>
      <c r="N135" s="26">
        <v>8589.89</v>
      </c>
    </row>
    <row r="136" spans="1:15" x14ac:dyDescent="0.3">
      <c r="A136" s="15">
        <v>2021</v>
      </c>
      <c r="B136" s="15" t="s">
        <v>15</v>
      </c>
      <c r="C136" s="34">
        <v>2047</v>
      </c>
      <c r="D136" s="34">
        <v>7841667</v>
      </c>
      <c r="E136" s="35">
        <v>1734214.60747025</v>
      </c>
      <c r="F136" s="34">
        <v>58025</v>
      </c>
      <c r="G136" s="34">
        <v>15644095</v>
      </c>
      <c r="H136" s="35">
        <v>7210681.9241442597</v>
      </c>
      <c r="I136" s="37">
        <v>11298305</v>
      </c>
      <c r="J136" s="37">
        <v>101248</v>
      </c>
      <c r="K136" s="37">
        <v>13909</v>
      </c>
      <c r="L136" s="26">
        <v>27347.97</v>
      </c>
      <c r="M136" s="26">
        <v>5197.84</v>
      </c>
      <c r="N136" s="26">
        <v>10453.19</v>
      </c>
    </row>
    <row r="137" spans="1:15" x14ac:dyDescent="0.3">
      <c r="L137" s="38">
        <f t="shared" ref="L137:M137" si="1">SUM(L125:L136)</f>
        <v>260340.78</v>
      </c>
      <c r="M137" s="38">
        <f t="shared" si="1"/>
        <v>52007.789999999994</v>
      </c>
      <c r="N137" s="38">
        <f>SUM(N125:N136)</f>
        <v>79666.12</v>
      </c>
      <c r="O137" s="38">
        <f>SUM(L137:N137)</f>
        <v>392014.69</v>
      </c>
    </row>
    <row r="138" spans="1:15" x14ac:dyDescent="0.3">
      <c r="F138" s="4"/>
    </row>
    <row r="139" spans="1:15" x14ac:dyDescent="0.3">
      <c r="O139" s="38">
        <f>(O137-O123)/O123*100</f>
        <v>15.655504194700379</v>
      </c>
    </row>
    <row r="141" spans="1:15" x14ac:dyDescent="0.3">
      <c r="H141" s="20"/>
    </row>
  </sheetData>
  <mergeCells count="8">
    <mergeCell ref="A1:A2"/>
    <mergeCell ref="B1:B2"/>
    <mergeCell ref="C1:E1"/>
    <mergeCell ref="M1:M2"/>
    <mergeCell ref="N1:N2"/>
    <mergeCell ref="F1:H1"/>
    <mergeCell ref="I1:K1"/>
    <mergeCell ref="L1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CARD TRANSACTIONS</vt:lpstr>
    </vt:vector>
  </TitlesOfParts>
  <Company>Bank of Tanzania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Rogath J. Urio</dc:creator>
  <cp:lastModifiedBy>Fabian Kasole</cp:lastModifiedBy>
  <dcterms:created xsi:type="dcterms:W3CDTF">2016-10-11T06:25:40Z</dcterms:created>
  <dcterms:modified xsi:type="dcterms:W3CDTF">2022-04-04T09:42:39Z</dcterms:modified>
</cp:coreProperties>
</file>